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výsledky" sheetId="1" r:id="rId1"/>
    <sheet name="seznam 2022" sheetId="7" r:id="rId2"/>
  </sheets>
  <definedNames>
    <definedName name="_xlnm._FilterDatabase" localSheetId="0" hidden="1">výsledky!$A$252:$V$252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9" i="1"/>
  <c r="A240" s="1"/>
  <c r="A241" s="1"/>
  <c r="A242" s="1"/>
  <c r="A243" s="1"/>
  <c r="A244" s="1"/>
  <c r="A245" s="1"/>
  <c r="A246" s="1"/>
  <c r="A247" s="1"/>
  <c r="A248" s="1"/>
  <c r="O112"/>
  <c r="P112" s="1"/>
  <c r="O122"/>
  <c r="P122" s="1"/>
  <c r="P124"/>
  <c r="P104"/>
  <c r="P125"/>
  <c r="P107"/>
  <c r="P123"/>
  <c r="P115"/>
  <c r="P105"/>
  <c r="P121"/>
  <c r="P114"/>
  <c r="P119"/>
  <c r="P100"/>
  <c r="P111"/>
  <c r="P116"/>
  <c r="P108"/>
  <c r="P101"/>
  <c r="P113"/>
  <c r="P118"/>
  <c r="P106"/>
  <c r="P117"/>
  <c r="P120"/>
  <c r="P110"/>
  <c r="P109"/>
  <c r="P103"/>
  <c r="P102"/>
  <c r="L248"/>
  <c r="M248" s="1"/>
  <c r="M239"/>
  <c r="J164"/>
  <c r="M172"/>
  <c r="M171"/>
  <c r="M170"/>
  <c r="M169"/>
  <c r="M168"/>
  <c r="M164"/>
  <c r="M167"/>
  <c r="I159"/>
  <c r="J159" s="1"/>
  <c r="O52"/>
  <c r="P52" s="1"/>
  <c r="O55"/>
  <c r="O38"/>
  <c r="L143"/>
  <c r="A183"/>
  <c r="A184" s="1"/>
  <c r="L212"/>
  <c r="I213"/>
  <c r="J213" s="1"/>
  <c r="P148"/>
  <c r="P151"/>
  <c r="P157"/>
  <c r="P155"/>
  <c r="P158"/>
  <c r="P153"/>
  <c r="P159"/>
  <c r="P152"/>
  <c r="P149"/>
  <c r="P156"/>
  <c r="P154"/>
  <c r="M148"/>
  <c r="M151"/>
  <c r="M157"/>
  <c r="M155"/>
  <c r="M158"/>
  <c r="M153"/>
  <c r="M159"/>
  <c r="M152"/>
  <c r="M149"/>
  <c r="M156"/>
  <c r="M154"/>
  <c r="J148"/>
  <c r="J151"/>
  <c r="J157"/>
  <c r="J155"/>
  <c r="J158"/>
  <c r="J153"/>
  <c r="J152"/>
  <c r="J149"/>
  <c r="J156"/>
  <c r="J154"/>
  <c r="G148"/>
  <c r="G151"/>
  <c r="G157"/>
  <c r="G155"/>
  <c r="G158"/>
  <c r="G153"/>
  <c r="G159"/>
  <c r="G152"/>
  <c r="G149"/>
  <c r="G156"/>
  <c r="G154"/>
  <c r="O143"/>
  <c r="P140"/>
  <c r="P137"/>
  <c r="P133"/>
  <c r="P141"/>
  <c r="P142"/>
  <c r="P134"/>
  <c r="P139"/>
  <c r="P135"/>
  <c r="P136"/>
  <c r="P132"/>
  <c r="P138"/>
  <c r="M140"/>
  <c r="M137"/>
  <c r="M133"/>
  <c r="M141"/>
  <c r="M142"/>
  <c r="M134"/>
  <c r="M139"/>
  <c r="M135"/>
  <c r="M136"/>
  <c r="M132"/>
  <c r="M138"/>
  <c r="J140"/>
  <c r="J137"/>
  <c r="J133"/>
  <c r="J141"/>
  <c r="J142"/>
  <c r="J134"/>
  <c r="J139"/>
  <c r="J135"/>
  <c r="J136"/>
  <c r="J132"/>
  <c r="J138"/>
  <c r="G140"/>
  <c r="G137"/>
  <c r="G133"/>
  <c r="G141"/>
  <c r="G142"/>
  <c r="G134"/>
  <c r="G139"/>
  <c r="G135"/>
  <c r="G136"/>
  <c r="G132"/>
  <c r="G138"/>
  <c r="P213"/>
  <c r="M213"/>
  <c r="G213"/>
  <c r="A238"/>
  <c r="A165"/>
  <c r="A166" s="1"/>
  <c r="A167" s="1"/>
  <c r="A168" s="1"/>
  <c r="A169" s="1"/>
  <c r="A170" s="1"/>
  <c r="A171" s="1"/>
  <c r="A172" s="1"/>
  <c r="A133"/>
  <c r="A134" s="1"/>
  <c r="A135" s="1"/>
  <c r="A136" s="1"/>
  <c r="A137" s="1"/>
  <c r="A138" s="1"/>
  <c r="A139" s="1"/>
  <c r="A140" s="1"/>
  <c r="A141" s="1"/>
  <c r="A142" s="1"/>
  <c r="A143" s="1"/>
  <c r="A11"/>
  <c r="A12" s="1"/>
  <c r="A13" s="1"/>
  <c r="A14" s="1"/>
  <c r="A15" s="1"/>
  <c r="A16" s="1"/>
  <c r="A17" s="1"/>
  <c r="A18" s="1"/>
  <c r="A19" s="1"/>
  <c r="A20" s="1"/>
  <c r="A21" s="1"/>
  <c r="A22" s="1"/>
  <c r="P248"/>
  <c r="J248"/>
  <c r="G248"/>
  <c r="P247"/>
  <c r="M247"/>
  <c r="J247"/>
  <c r="G247"/>
  <c r="P246"/>
  <c r="M246"/>
  <c r="J246"/>
  <c r="G246"/>
  <c r="P242"/>
  <c r="M242"/>
  <c r="J242"/>
  <c r="G242"/>
  <c r="P240"/>
  <c r="M240"/>
  <c r="J240"/>
  <c r="G240"/>
  <c r="P239"/>
  <c r="J239"/>
  <c r="G239"/>
  <c r="P241"/>
  <c r="M241"/>
  <c r="J241"/>
  <c r="G241"/>
  <c r="P244"/>
  <c r="M244"/>
  <c r="J244"/>
  <c r="G244"/>
  <c r="P237"/>
  <c r="M237"/>
  <c r="J237"/>
  <c r="G237"/>
  <c r="P245"/>
  <c r="M245"/>
  <c r="J245"/>
  <c r="G245"/>
  <c r="P201"/>
  <c r="M201"/>
  <c r="J201"/>
  <c r="G201"/>
  <c r="P204"/>
  <c r="M204"/>
  <c r="J204"/>
  <c r="G204"/>
  <c r="P210"/>
  <c r="M210"/>
  <c r="J210"/>
  <c r="G210"/>
  <c r="P206"/>
  <c r="M206"/>
  <c r="J206"/>
  <c r="G206"/>
  <c r="P211"/>
  <c r="M211"/>
  <c r="J211"/>
  <c r="G211"/>
  <c r="P207"/>
  <c r="M207"/>
  <c r="J207"/>
  <c r="G207"/>
  <c r="P205"/>
  <c r="M205"/>
  <c r="J205"/>
  <c r="G205"/>
  <c r="P202"/>
  <c r="M202"/>
  <c r="J202"/>
  <c r="G202"/>
  <c r="M124"/>
  <c r="M104"/>
  <c r="M125"/>
  <c r="M107"/>
  <c r="M123"/>
  <c r="M115"/>
  <c r="M105"/>
  <c r="M121"/>
  <c r="M114"/>
  <c r="M119"/>
  <c r="M100"/>
  <c r="M111"/>
  <c r="M116"/>
  <c r="M108"/>
  <c r="M101"/>
  <c r="M113"/>
  <c r="M118"/>
  <c r="M106"/>
  <c r="M117"/>
  <c r="M120"/>
  <c r="P47"/>
  <c r="M47"/>
  <c r="P42"/>
  <c r="M42"/>
  <c r="M52"/>
  <c r="P44"/>
  <c r="M44"/>
  <c r="P39"/>
  <c r="M39"/>
  <c r="P50"/>
  <c r="M50"/>
  <c r="P43"/>
  <c r="M43"/>
  <c r="P48"/>
  <c r="M48"/>
  <c r="P46"/>
  <c r="M46"/>
  <c r="P40"/>
  <c r="M40"/>
  <c r="P37"/>
  <c r="M37"/>
  <c r="P36"/>
  <c r="M36"/>
  <c r="P54"/>
  <c r="M54"/>
  <c r="P4"/>
  <c r="M4"/>
  <c r="P5"/>
  <c r="M5"/>
  <c r="P22"/>
  <c r="P14"/>
  <c r="P19"/>
  <c r="P12"/>
  <c r="P11"/>
  <c r="P16"/>
  <c r="P13"/>
  <c r="P17"/>
  <c r="P10"/>
  <c r="M22"/>
  <c r="M14"/>
  <c r="M19"/>
  <c r="M12"/>
  <c r="M11"/>
  <c r="M16"/>
  <c r="M13"/>
  <c r="M17"/>
  <c r="M10"/>
  <c r="Q104" l="1"/>
  <c r="Q156"/>
  <c r="Q153"/>
  <c r="Q151"/>
  <c r="Q142"/>
  <c r="Q140"/>
  <c r="Q158"/>
  <c r="Q133"/>
  <c r="Q152"/>
  <c r="Q141"/>
  <c r="Q136"/>
  <c r="Q149"/>
  <c r="Q148"/>
  <c r="Q138"/>
  <c r="Q155"/>
  <c r="Q132"/>
  <c r="Q137"/>
  <c r="Q154"/>
  <c r="Q159"/>
  <c r="Q157"/>
  <c r="Q135"/>
  <c r="Q139"/>
  <c r="Q134"/>
  <c r="Q213"/>
  <c r="Q247"/>
  <c r="Q248"/>
  <c r="Q240"/>
  <c r="Q242"/>
  <c r="Q246"/>
  <c r="Q245"/>
  <c r="Q237"/>
  <c r="Q244"/>
  <c r="Q241"/>
  <c r="Q239"/>
  <c r="Q121"/>
  <c r="Q123"/>
  <c r="Q125"/>
  <c r="Q124"/>
  <c r="Q202"/>
  <c r="Q205"/>
  <c r="Q207"/>
  <c r="Q211"/>
  <c r="Q206"/>
  <c r="Q210"/>
  <c r="Q204"/>
  <c r="Q201"/>
  <c r="Q114"/>
  <c r="Q115"/>
  <c r="Q4"/>
  <c r="Q48"/>
  <c r="Q44"/>
  <c r="Q47"/>
  <c r="Q118"/>
  <c r="Q101"/>
  <c r="Q116"/>
  <c r="Q100"/>
  <c r="Q119"/>
  <c r="Q120"/>
  <c r="Q106"/>
  <c r="Q105"/>
  <c r="Q113"/>
  <c r="Q108"/>
  <c r="Q117"/>
  <c r="Q111"/>
  <c r="Q107"/>
  <c r="Q39"/>
  <c r="Q42"/>
  <c r="Q40"/>
  <c r="Q5"/>
  <c r="Q54"/>
  <c r="Q37"/>
  <c r="Q46"/>
  <c r="Q43"/>
  <c r="Q50"/>
  <c r="Q36"/>
  <c r="Q52"/>
  <c r="Q13"/>
  <c r="Q19"/>
  <c r="Q16"/>
  <c r="Q10"/>
  <c r="Q11"/>
  <c r="Q14"/>
  <c r="Q17"/>
  <c r="Q12"/>
  <c r="Q22"/>
  <c r="J143"/>
  <c r="G143"/>
  <c r="M93"/>
  <c r="P93"/>
  <c r="M90"/>
  <c r="P90"/>
  <c r="M91"/>
  <c r="P91"/>
  <c r="P257"/>
  <c r="M257"/>
  <c r="J257"/>
  <c r="G257"/>
  <c r="P254"/>
  <c r="M254"/>
  <c r="J254"/>
  <c r="G254"/>
  <c r="P255"/>
  <c r="M255"/>
  <c r="J255"/>
  <c r="G255"/>
  <c r="A254"/>
  <c r="A255" s="1"/>
  <c r="A256" s="1"/>
  <c r="A257" s="1"/>
  <c r="P256"/>
  <c r="M256"/>
  <c r="J256"/>
  <c r="G256"/>
  <c r="P253"/>
  <c r="M253"/>
  <c r="J253"/>
  <c r="G253"/>
  <c r="P243"/>
  <c r="M243"/>
  <c r="J243"/>
  <c r="G243"/>
  <c r="P238"/>
  <c r="M238"/>
  <c r="J238"/>
  <c r="G238"/>
  <c r="P184"/>
  <c r="M184"/>
  <c r="J184"/>
  <c r="G184"/>
  <c r="P167"/>
  <c r="J167"/>
  <c r="G167"/>
  <c r="P165"/>
  <c r="M165"/>
  <c r="J165"/>
  <c r="G165"/>
  <c r="P172"/>
  <c r="J172"/>
  <c r="G172"/>
  <c r="P164"/>
  <c r="G164"/>
  <c r="P171"/>
  <c r="J171"/>
  <c r="G171"/>
  <c r="P166"/>
  <c r="M166"/>
  <c r="J166"/>
  <c r="G166"/>
  <c r="P150"/>
  <c r="M150"/>
  <c r="J150"/>
  <c r="G150"/>
  <c r="P143"/>
  <c r="M143"/>
  <c r="M102"/>
  <c r="M109"/>
  <c r="P209"/>
  <c r="M209"/>
  <c r="J209"/>
  <c r="G209"/>
  <c r="P212"/>
  <c r="M212"/>
  <c r="J212"/>
  <c r="G212"/>
  <c r="P182"/>
  <c r="M182"/>
  <c r="J182"/>
  <c r="G182"/>
  <c r="P75"/>
  <c r="M75"/>
  <c r="P71"/>
  <c r="M71"/>
  <c r="P80"/>
  <c r="M80"/>
  <c r="P78"/>
  <c r="M78"/>
  <c r="P74"/>
  <c r="M74"/>
  <c r="P70"/>
  <c r="M70"/>
  <c r="P72"/>
  <c r="M72"/>
  <c r="P79"/>
  <c r="M79"/>
  <c r="P68"/>
  <c r="M68"/>
  <c r="P76"/>
  <c r="M76"/>
  <c r="P15"/>
  <c r="M15"/>
  <c r="P18"/>
  <c r="M18"/>
  <c r="P21"/>
  <c r="M21"/>
  <c r="P20"/>
  <c r="M20"/>
  <c r="M73"/>
  <c r="P49"/>
  <c r="P53"/>
  <c r="P55"/>
  <c r="P45"/>
  <c r="P41"/>
  <c r="M49"/>
  <c r="M53"/>
  <c r="M55"/>
  <c r="M45"/>
  <c r="M41"/>
  <c r="Q68" l="1"/>
  <c r="Q72"/>
  <c r="Q74"/>
  <c r="Q80"/>
  <c r="Q75"/>
  <c r="Q109"/>
  <c r="Q93"/>
  <c r="Q79"/>
  <c r="Q78"/>
  <c r="Q91"/>
  <c r="Q90"/>
  <c r="Q76"/>
  <c r="Q70"/>
  <c r="Q71"/>
  <c r="Q102"/>
  <c r="Q143"/>
  <c r="Q255"/>
  <c r="Q254"/>
  <c r="Q257"/>
  <c r="Q238"/>
  <c r="Q243"/>
  <c r="Q253"/>
  <c r="Q256"/>
  <c r="Q166"/>
  <c r="Q184"/>
  <c r="Q171"/>
  <c r="Q164"/>
  <c r="Q172"/>
  <c r="Q165"/>
  <c r="Q167"/>
  <c r="Q150"/>
  <c r="Q212"/>
  <c r="Q209"/>
  <c r="Q182"/>
  <c r="Q21"/>
  <c r="Q18"/>
  <c r="Q20"/>
  <c r="Q15"/>
  <c r="Q41"/>
  <c r="Q45"/>
  <c r="Q55"/>
  <c r="Q49"/>
  <c r="Q53"/>
  <c r="M112" l="1"/>
  <c r="M103"/>
  <c r="M122"/>
  <c r="M110"/>
  <c r="P92"/>
  <c r="M92"/>
  <c r="P87"/>
  <c r="M87"/>
  <c r="Q103" l="1"/>
  <c r="Q112"/>
  <c r="Q87"/>
  <c r="Q110"/>
  <c r="Q122"/>
  <c r="Q92"/>
  <c r="P208"/>
  <c r="M208"/>
  <c r="J208"/>
  <c r="G208"/>
  <c r="P170"/>
  <c r="J170"/>
  <c r="G170"/>
  <c r="P86"/>
  <c r="M86"/>
  <c r="P88"/>
  <c r="M88"/>
  <c r="P85"/>
  <c r="M85"/>
  <c r="P77"/>
  <c r="M77"/>
  <c r="P69"/>
  <c r="M69"/>
  <c r="G183"/>
  <c r="J183"/>
  <c r="M183"/>
  <c r="P183"/>
  <c r="P203"/>
  <c r="M203"/>
  <c r="J203"/>
  <c r="G203"/>
  <c r="P168"/>
  <c r="J168"/>
  <c r="G168"/>
  <c r="P169"/>
  <c r="J169"/>
  <c r="G169"/>
  <c r="P89"/>
  <c r="M89"/>
  <c r="M51"/>
  <c r="P51"/>
  <c r="M38"/>
  <c r="P38"/>
  <c r="P73"/>
  <c r="Q73" s="1"/>
  <c r="Q69" l="1"/>
  <c r="Q88"/>
  <c r="Q89"/>
  <c r="Q77"/>
  <c r="Q85"/>
  <c r="Q86"/>
  <c r="Q170"/>
  <c r="Q208"/>
  <c r="Q183"/>
  <c r="Q169"/>
  <c r="Q168"/>
  <c r="Q203"/>
  <c r="Q51"/>
  <c r="Q38"/>
  <c r="A68"/>
  <c r="A69" s="1"/>
  <c r="A70" s="1"/>
  <c r="A71" s="1"/>
  <c r="A72" s="1"/>
  <c r="A73" s="1"/>
  <c r="A74" s="1"/>
  <c r="A75" s="1"/>
  <c r="A76" s="1"/>
  <c r="A77" s="1"/>
  <c r="A78" s="1"/>
  <c r="A79" s="1"/>
  <c r="A80" s="1"/>
  <c r="A148"/>
  <c r="A149" s="1"/>
  <c r="A150" s="1"/>
  <c r="A151" s="1"/>
  <c r="A152" s="1"/>
  <c r="A153" s="1"/>
  <c r="A154" s="1"/>
  <c r="A155" s="1"/>
  <c r="A156" s="1"/>
  <c r="A157" s="1"/>
  <c r="A158" s="1"/>
  <c r="A159" s="1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85"/>
  <c r="A86" s="1"/>
  <c r="A87" s="1"/>
  <c r="A88" s="1"/>
  <c r="A89" s="1"/>
  <c r="A90" s="1"/>
  <c r="A91" s="1"/>
  <c r="A92" s="1"/>
  <c r="A93" s="1"/>
  <c r="A100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201"/>
  <c r="A202" s="1"/>
  <c r="A203" s="1"/>
  <c r="A204" s="1"/>
  <c r="A205" s="1"/>
  <c r="A206" s="1"/>
  <c r="A207" s="1"/>
  <c r="A208" s="1"/>
  <c r="A209" s="1"/>
  <c r="A210" s="1"/>
  <c r="A211" s="1"/>
  <c r="A212" s="1"/>
  <c r="A213" s="1"/>
</calcChain>
</file>

<file path=xl/sharedStrings.xml><?xml version="1.0" encoding="utf-8"?>
<sst xmlns="http://schemas.openxmlformats.org/spreadsheetml/2006/main" count="939" uniqueCount="267">
  <si>
    <t>Jméno</t>
  </si>
  <si>
    <t>Oddíl</t>
  </si>
  <si>
    <t>Přeskok</t>
  </si>
  <si>
    <t>V</t>
  </si>
  <si>
    <t>Bradla</t>
  </si>
  <si>
    <t>Kladina</t>
  </si>
  <si>
    <t>Prostná</t>
  </si>
  <si>
    <t>Celkem</t>
  </si>
  <si>
    <t xml:space="preserve">Poř. </t>
  </si>
  <si>
    <t>Lavička</t>
  </si>
  <si>
    <t>D</t>
  </si>
  <si>
    <t>E</t>
  </si>
  <si>
    <t>Bělohubá Anabela</t>
  </si>
  <si>
    <t>Šťastná Adéla</t>
  </si>
  <si>
    <t>Burešová Eliška</t>
  </si>
  <si>
    <t>Švermová Kateřina</t>
  </si>
  <si>
    <t>Hlůžková Denisa</t>
  </si>
  <si>
    <t>Ročník</t>
  </si>
  <si>
    <t>Tomášková Lucie</t>
  </si>
  <si>
    <t>Větrovská Ema</t>
  </si>
  <si>
    <t>Bénová Emma</t>
  </si>
  <si>
    <t>Sedláčková Gabriela</t>
  </si>
  <si>
    <t>Slavíková Tereza</t>
  </si>
  <si>
    <t>Jelínková Nikol</t>
  </si>
  <si>
    <t>Skalová Anežka</t>
  </si>
  <si>
    <t>Mertlíková Ema</t>
  </si>
  <si>
    <t>Staševská Klaudie</t>
  </si>
  <si>
    <t>Kubálková Justýna</t>
  </si>
  <si>
    <t>Sosnová Adriana</t>
  </si>
  <si>
    <t>Rejnartová Zuzana</t>
  </si>
  <si>
    <t>Chalupecká Michaela</t>
  </si>
  <si>
    <t>Geierová Zuzana</t>
  </si>
  <si>
    <t>Kočí Evelína</t>
  </si>
  <si>
    <t>Záklasníková Mariana</t>
  </si>
  <si>
    <t>Bénová Nela</t>
  </si>
  <si>
    <t>Dropová Beáta</t>
  </si>
  <si>
    <t>Slobodová Gabriela</t>
  </si>
  <si>
    <t>Chudá Evelína</t>
  </si>
  <si>
    <t>Vaňková Eda</t>
  </si>
  <si>
    <t>Šidáková Jana</t>
  </si>
  <si>
    <t>Zaspalová Klára</t>
  </si>
  <si>
    <t>Vysušilová Alžběta</t>
  </si>
  <si>
    <t>Šohajová Eliška</t>
  </si>
  <si>
    <t>Stejskalová Nina</t>
  </si>
  <si>
    <t>Hopová Amálie</t>
  </si>
  <si>
    <t>Požárová Anežka</t>
  </si>
  <si>
    <t>Jakubcová Eliška</t>
  </si>
  <si>
    <t>Stonová Nikola</t>
  </si>
  <si>
    <t>Hartová Nelly</t>
  </si>
  <si>
    <t>Pokorná Mia</t>
  </si>
  <si>
    <t>Blažková Anna</t>
  </si>
  <si>
    <t>Dvořáková Emma</t>
  </si>
  <si>
    <t xml:space="preserve">dvojboj                                </t>
  </si>
  <si>
    <t>Kategorie C – ročník 2015</t>
  </si>
  <si>
    <t>1. družstvo</t>
  </si>
  <si>
    <t>kladina, prostná</t>
  </si>
  <si>
    <t>Mníškovice</t>
  </si>
  <si>
    <t>Kategorie A – ročník 2017</t>
  </si>
  <si>
    <t>1. družstvo          lavička, prostná</t>
  </si>
  <si>
    <t>Kategorie – F ročníky 2014 – 2015  VS1 A</t>
  </si>
  <si>
    <t>PR,PŘ,BR,KL</t>
  </si>
  <si>
    <t>PŘ,BR,KL,PR</t>
  </si>
  <si>
    <t>Kategorie – J ročník 2012  VS3 C</t>
  </si>
  <si>
    <t>BR,KL,PR,PŘ</t>
  </si>
  <si>
    <t xml:space="preserve">Kategorie – B ročník 2016 </t>
  </si>
  <si>
    <t xml:space="preserve">první, druhé a třetí střídání se čtyřbojem          </t>
  </si>
  <si>
    <t>1. družstvo              lavička, prostná, pauza</t>
  </si>
  <si>
    <t xml:space="preserve">  </t>
  </si>
  <si>
    <t>Kategorie – D ročník 2014</t>
  </si>
  <si>
    <t>KL,PR</t>
  </si>
  <si>
    <t xml:space="preserve"> Kategorie – G ročníky 2011 – 2012  VS4 B </t>
  </si>
  <si>
    <t xml:space="preserve">1. družstvo        PAU,PŘ,BR,KL,PR </t>
  </si>
  <si>
    <t xml:space="preserve">Kategorie - H – ročník 2010  VS4 B                                   </t>
  </si>
  <si>
    <t>1. družstvo         BR,KL,PR,PAU,PŘ</t>
  </si>
  <si>
    <t>Kategorie – I – ročníky 2008-2009  VS5 B</t>
  </si>
  <si>
    <t>PR,PAU,PŘ,BR,KL</t>
  </si>
  <si>
    <t xml:space="preserve">Kategorie – E – ročník 2013 </t>
  </si>
  <si>
    <t>KL, PR</t>
  </si>
  <si>
    <t>Kategorie – L – ročník 2009   VS5 C</t>
  </si>
  <si>
    <t>Kategorie – K – ročníky 2010 -2011   VS4 C</t>
  </si>
  <si>
    <t>Kasperová Anna</t>
  </si>
  <si>
    <t>Riedlová Sofie</t>
  </si>
  <si>
    <t>Horníčková Eliška</t>
  </si>
  <si>
    <t>Machová Karla Elis</t>
  </si>
  <si>
    <t>Engelová Johana</t>
  </si>
  <si>
    <t>Krejčí Veronika</t>
  </si>
  <si>
    <t>Staňková Zuzana</t>
  </si>
  <si>
    <t>Štěrbová Kamila</t>
  </si>
  <si>
    <t>Smyth Ariana Kathryn</t>
  </si>
  <si>
    <t>Urbanová Klára</t>
  </si>
  <si>
    <t>Folprechtová Anna</t>
  </si>
  <si>
    <t>Kamenská Laura Jitka</t>
  </si>
  <si>
    <t>Gay Magdaléna</t>
  </si>
  <si>
    <t>Kategorie A – ročník 2018 a 2019</t>
  </si>
  <si>
    <t>Zdobinská Thea</t>
  </si>
  <si>
    <t>Třesková Sofie</t>
  </si>
  <si>
    <t>Slámová Viktorie</t>
  </si>
  <si>
    <t>Medonosová Matilda</t>
  </si>
  <si>
    <t>Urbanová Natálie</t>
  </si>
  <si>
    <t>Štrojsová Aneta</t>
  </si>
  <si>
    <t>Barvířová Viktorie</t>
  </si>
  <si>
    <t>Štoková Denisa</t>
  </si>
  <si>
    <t>Naranbaatar Yesui</t>
  </si>
  <si>
    <t>Felixová Alfréda</t>
  </si>
  <si>
    <t>Shánělová Dorota Marie</t>
  </si>
  <si>
    <t>Varaďová Kateřina</t>
  </si>
  <si>
    <t>Slabá Tereza</t>
  </si>
  <si>
    <t>Fidriková Monika</t>
  </si>
  <si>
    <t>Pecová Stella</t>
  </si>
  <si>
    <t>Kopecká Kateřina</t>
  </si>
  <si>
    <t>Richterová Nikol</t>
  </si>
  <si>
    <t>Bukovská Viktorie</t>
  </si>
  <si>
    <t>Zdobinská Stella</t>
  </si>
  <si>
    <t>Abrahamová Deborah</t>
  </si>
  <si>
    <t>Janků Nicolette</t>
  </si>
  <si>
    <t>Šnajdrová Nikol</t>
  </si>
  <si>
    <t>Šlejmarová Lucie</t>
  </si>
  <si>
    <t>Slobodová Markéta</t>
  </si>
  <si>
    <t>Šaverová Emilly</t>
  </si>
  <si>
    <t>Pivná Nela</t>
  </si>
  <si>
    <t>Lukešová Berta</t>
  </si>
  <si>
    <t xml:space="preserve">Mendělová Klára   </t>
  </si>
  <si>
    <t>Štrynclová Žofie</t>
  </si>
  <si>
    <t>Doubková Vanesa</t>
  </si>
  <si>
    <t>Chramostová Marie</t>
  </si>
  <si>
    <t>Klečková Natálie</t>
  </si>
  <si>
    <t>Marková Karla</t>
  </si>
  <si>
    <t>Větrovská Magdalena</t>
  </si>
  <si>
    <t>Toušková Noemi</t>
  </si>
  <si>
    <t>Baráková Viktorie</t>
  </si>
  <si>
    <t>Ludvíková Viktorie</t>
  </si>
  <si>
    <t>Vohralíková Karolína</t>
  </si>
  <si>
    <t>Korobkina Sabina</t>
  </si>
  <si>
    <t>Švehlová Zuzana</t>
  </si>
  <si>
    <t>Benešová Alexandra</t>
  </si>
  <si>
    <t>Nekolová Nina</t>
  </si>
  <si>
    <t>Drahošová Natálie</t>
  </si>
  <si>
    <t>Horáčková Žofie</t>
  </si>
  <si>
    <t>Pospíšilová Amalie</t>
  </si>
  <si>
    <t>Bady Eliška</t>
  </si>
  <si>
    <t>Králová Isabela</t>
  </si>
  <si>
    <t>Černá Kateřina</t>
  </si>
  <si>
    <t>Eliášová Zuzana</t>
  </si>
  <si>
    <t>Damdinsuren Munkhjin</t>
  </si>
  <si>
    <t>Čechová Věra</t>
  </si>
  <si>
    <t>Cotmanová Lucie</t>
  </si>
  <si>
    <t>Faitová Ester</t>
  </si>
  <si>
    <t>Hozmanová Elizabeta</t>
  </si>
  <si>
    <t>Švermová Vanda</t>
  </si>
  <si>
    <t>Matušíková Nikola</t>
  </si>
  <si>
    <t>Lázňovská Dora</t>
  </si>
  <si>
    <t>Nozarová Viktorie</t>
  </si>
  <si>
    <t>Tesařová Ela</t>
  </si>
  <si>
    <t>Janků Ellen</t>
  </si>
  <si>
    <t>Kořánová Rozálie Mija</t>
  </si>
  <si>
    <t>Huttová Anna</t>
  </si>
  <si>
    <t>Kuhnová Viktorie</t>
  </si>
  <si>
    <t>Krausová Kateřina</t>
  </si>
  <si>
    <t>Olivová Adéla</t>
  </si>
  <si>
    <t>Mrázková Kateřina</t>
  </si>
  <si>
    <t>Exnerová Olivia</t>
  </si>
  <si>
    <t>Wiesnerová Barbora</t>
  </si>
  <si>
    <t>Šebestová Karolína</t>
  </si>
  <si>
    <t>Pechmanová Mariana</t>
  </si>
  <si>
    <t xml:space="preserve">Hlůžková Anna </t>
  </si>
  <si>
    <t>Klimentová Anna</t>
  </si>
  <si>
    <t>Rampulková Anna</t>
  </si>
  <si>
    <t>Rašková Karolína</t>
  </si>
  <si>
    <t>Bezoušková Sofie</t>
  </si>
  <si>
    <t>Žvejkalová Amélie</t>
  </si>
  <si>
    <t>Lysická Sára</t>
  </si>
  <si>
    <t>Štěpáníková Barbora</t>
  </si>
  <si>
    <t>Miláčková Eliška</t>
  </si>
  <si>
    <t>Hrubá Karolína</t>
  </si>
  <si>
    <t>Kálnová Melissa</t>
  </si>
  <si>
    <t>Štorková Sofie</t>
  </si>
  <si>
    <t>Fitzpatrick Emily</t>
  </si>
  <si>
    <t>Vohralíková Kateřina</t>
  </si>
  <si>
    <t>Kučerová Kristina</t>
  </si>
  <si>
    <t>Pavelková Marianna</t>
  </si>
  <si>
    <t>Megelová Anna</t>
  </si>
  <si>
    <t>Brabcová Veronika</t>
  </si>
  <si>
    <t>Jirásková Rozárie</t>
  </si>
  <si>
    <t>Kočí Markéta</t>
  </si>
  <si>
    <t>Matyščáková Sára</t>
  </si>
  <si>
    <t>Strnadová Elen</t>
  </si>
  <si>
    <t>Matoušová Markéta</t>
  </si>
  <si>
    <t>Špaková Elin</t>
  </si>
  <si>
    <t>Honzátková Viktorie</t>
  </si>
  <si>
    <t>Vodičková Vanesa</t>
  </si>
  <si>
    <t>Tatarinov Valerie</t>
  </si>
  <si>
    <t>Matušíková Viktorie</t>
  </si>
  <si>
    <t>Nováková Anna</t>
  </si>
  <si>
    <t>Hermannová Valerie</t>
  </si>
  <si>
    <t>Brožová Vendula</t>
  </si>
  <si>
    <t>Krtková Tereza</t>
  </si>
  <si>
    <t>Salátová Marie</t>
  </si>
  <si>
    <t>Kozelská Beáta</t>
  </si>
  <si>
    <t>Jurašková Julie</t>
  </si>
  <si>
    <t>Illnerová Josefína Anna</t>
  </si>
  <si>
    <t>Poláková Soňa</t>
  </si>
  <si>
    <t>Milcová Anna</t>
  </si>
  <si>
    <t>Chvoljková Magdalena</t>
  </si>
  <si>
    <t>Ouřadová Karolína</t>
  </si>
  <si>
    <t>Honzíčková Eliška</t>
  </si>
  <si>
    <t>Cappon Anne-Lotte</t>
  </si>
  <si>
    <t xml:space="preserve">Štiková Rozalie </t>
  </si>
  <si>
    <t>Holbíková Eliška</t>
  </si>
  <si>
    <t>Skudziková Nela</t>
  </si>
  <si>
    <t>Horníčková Johana</t>
  </si>
  <si>
    <t>Veselá Agáta</t>
  </si>
  <si>
    <t>Nechvátalová Klára</t>
  </si>
  <si>
    <t>Gym Dobřichovice</t>
  </si>
  <si>
    <t xml:space="preserve">Gym Dobřichovice  </t>
  </si>
  <si>
    <t>GK Domažlice</t>
  </si>
  <si>
    <t xml:space="preserve">GK Domažlice       </t>
  </si>
  <si>
    <t>GT Šestajovice</t>
  </si>
  <si>
    <t xml:space="preserve">GT Šestajovice </t>
  </si>
  <si>
    <t xml:space="preserve">GT Šestajovice  </t>
  </si>
  <si>
    <t>KSG Most</t>
  </si>
  <si>
    <t>Lokomotiva Česká Lípa</t>
  </si>
  <si>
    <t>SK Mníšecko</t>
  </si>
  <si>
    <t>SK Hradčany</t>
  </si>
  <si>
    <t>TJ Sokol Poděbrady</t>
  </si>
  <si>
    <t xml:space="preserve">TJ Sokol Poděbrady </t>
  </si>
  <si>
    <t>Gymnastika Říčany</t>
  </si>
  <si>
    <t xml:space="preserve">Gymnastika Říčany </t>
  </si>
  <si>
    <t xml:space="preserve">Gymnastika Říčany          </t>
  </si>
  <si>
    <t>SG Liberec</t>
  </si>
  <si>
    <t>Slovan TJ Slovan Praha</t>
  </si>
  <si>
    <t>Sokol TJ Slovan Praha Vršovice</t>
  </si>
  <si>
    <t>KSG Litvínov</t>
  </si>
  <si>
    <t>Gymnastika Teplice</t>
  </si>
  <si>
    <t>TJ Doksy</t>
  </si>
  <si>
    <t xml:space="preserve">TJ Doksy </t>
  </si>
  <si>
    <t>Kategorie – B ročník 2016</t>
  </si>
  <si>
    <t>Kategorie – E ročník 2013</t>
  </si>
  <si>
    <t xml:space="preserve"> Kategorie – I ročníky  2008 - 2009  VS5 B</t>
  </si>
  <si>
    <t xml:space="preserve">Kategorie - H – ročník 2010 VS4 B          </t>
  </si>
  <si>
    <t>Kategorie – J – ročník 2012  VS3 C</t>
  </si>
  <si>
    <t>Kategorie – K – ročníky 2010 -2011 VS4 C</t>
  </si>
  <si>
    <t>Koubová Elen</t>
  </si>
  <si>
    <t>Fejková Liliana</t>
  </si>
  <si>
    <t>Honzičková Eliška</t>
  </si>
  <si>
    <t>Dropová Izabela</t>
  </si>
  <si>
    <t>TJ Slovan Praha</t>
  </si>
  <si>
    <t>Sokol Praha Vršovice</t>
  </si>
  <si>
    <t>Nasazení rozhodčích</t>
  </si>
  <si>
    <t>dvojboj</t>
  </si>
  <si>
    <t>lavička/kladina</t>
  </si>
  <si>
    <t>D+E Židková, E Kopecká, Baňkowská Aneta</t>
  </si>
  <si>
    <t>prostná</t>
  </si>
  <si>
    <t>čtyřboj</t>
  </si>
  <si>
    <t>přeskok</t>
  </si>
  <si>
    <t>D+E Kuhnová, E Salát, Urbánková</t>
  </si>
  <si>
    <t>D+E Bartáková, E Randáková, Baňkowská Adéla</t>
  </si>
  <si>
    <t>bradla</t>
  </si>
  <si>
    <t>D+E Polák, E Záklasníková, Bénová, Svobodová</t>
  </si>
  <si>
    <t>kladina</t>
  </si>
  <si>
    <t>D+E Pokorná, Mlsnová, E Píšová, Měchurová</t>
  </si>
  <si>
    <t>D+E Vrchovecká P., E Kamenská, Sýkorová, Bernardová</t>
  </si>
  <si>
    <t>výsledkový servis Jana Nováková</t>
  </si>
  <si>
    <t>hlavní rozhodčí Kateřina Mlsnová</t>
  </si>
  <si>
    <t>ředitel závodu Jaroslav Novák</t>
  </si>
  <si>
    <t>Kategorie – L – ročníky 2009 VS5 C</t>
  </si>
  <si>
    <t>Kategorie – G ročník 2011 – 2012 VS4 B</t>
  </si>
  <si>
    <t>Kategorie – F ročník 2014 - 2015 VS1 A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</si>
</sst>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2" fontId="5" fillId="0" borderId="25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2" fontId="5" fillId="0" borderId="21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2" fontId="2" fillId="0" borderId="28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right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31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5" fillId="0" borderId="24" xfId="0" applyNumberFormat="1" applyFont="1" applyFill="1" applyBorder="1" applyAlignment="1">
      <alignment horizontal="right" vertical="center"/>
    </xf>
    <xf numFmtId="2" fontId="2" fillId="0" borderId="40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horizontal="right" vertical="center"/>
    </xf>
    <xf numFmtId="0" fontId="3" fillId="0" borderId="39" xfId="0" applyFont="1" applyFill="1" applyBorder="1" applyAlignment="1">
      <alignment vertical="center"/>
    </xf>
    <xf numFmtId="2" fontId="2" fillId="0" borderId="42" xfId="0" applyNumberFormat="1" applyFont="1" applyBorder="1" applyAlignment="1">
      <alignment horizontal="center" vertical="center"/>
    </xf>
    <xf numFmtId="164" fontId="2" fillId="0" borderId="43" xfId="0" applyNumberFormat="1" applyFont="1" applyBorder="1" applyAlignment="1">
      <alignment vertical="center"/>
    </xf>
    <xf numFmtId="164" fontId="2" fillId="0" borderId="44" xfId="0" applyNumberFormat="1" applyFont="1" applyBorder="1" applyAlignment="1">
      <alignment vertical="center"/>
    </xf>
    <xf numFmtId="164" fontId="2" fillId="0" borderId="45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64" fontId="5" fillId="0" borderId="8" xfId="0" applyNumberFormat="1" applyFont="1" applyBorder="1" applyAlignment="1">
      <alignment vertical="center"/>
    </xf>
    <xf numFmtId="164" fontId="5" fillId="0" borderId="31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164" fontId="5" fillId="5" borderId="20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164" fontId="5" fillId="4" borderId="31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5" fillId="5" borderId="24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64" fontId="2" fillId="4" borderId="29" xfId="0" applyNumberFormat="1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5" fillId="5" borderId="29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right" vertical="center"/>
    </xf>
    <xf numFmtId="164" fontId="5" fillId="0" borderId="26" xfId="0" applyNumberFormat="1" applyFont="1" applyBorder="1" applyAlignment="1">
      <alignment horizontal="right" vertical="center"/>
    </xf>
    <xf numFmtId="164" fontId="5" fillId="5" borderId="26" xfId="0" applyNumberFormat="1" applyFont="1" applyFill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2" fontId="5" fillId="0" borderId="22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right" vertical="center"/>
    </xf>
    <xf numFmtId="2" fontId="5" fillId="0" borderId="25" xfId="0" applyNumberFormat="1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2" fontId="2" fillId="0" borderId="40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right" vertical="center"/>
    </xf>
    <xf numFmtId="164" fontId="2" fillId="0" borderId="44" xfId="0" applyNumberFormat="1" applyFont="1" applyFill="1" applyBorder="1" applyAlignment="1">
      <alignment horizontal="right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2" fontId="5" fillId="0" borderId="30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31" xfId="0" applyNumberFormat="1" applyFont="1" applyFill="1" applyBorder="1" applyAlignment="1">
      <alignment horizontal="right" vertical="center"/>
    </xf>
    <xf numFmtId="2" fontId="5" fillId="0" borderId="6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164" fontId="5" fillId="5" borderId="31" xfId="0" applyNumberFormat="1" applyFont="1" applyFill="1" applyBorder="1" applyAlignment="1">
      <alignment horizontal="right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vertical="center"/>
    </xf>
    <xf numFmtId="164" fontId="5" fillId="5" borderId="24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horizontal="right" vertical="center"/>
    </xf>
    <xf numFmtId="164" fontId="5" fillId="0" borderId="44" xfId="0" applyNumberFormat="1" applyFont="1" applyFill="1" applyBorder="1" applyAlignment="1">
      <alignment horizontal="right" vertical="center"/>
    </xf>
    <xf numFmtId="164" fontId="5" fillId="0" borderId="4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5" fillId="5" borderId="24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164" fontId="5" fillId="0" borderId="43" xfId="0" applyNumberFormat="1" applyFont="1" applyBorder="1" applyAlignment="1">
      <alignment horizontal="right" vertical="center"/>
    </xf>
    <xf numFmtId="164" fontId="5" fillId="0" borderId="44" xfId="0" applyNumberFormat="1" applyFont="1" applyBorder="1" applyAlignment="1">
      <alignment horizontal="right" vertical="center"/>
    </xf>
    <xf numFmtId="164" fontId="5" fillId="0" borderId="39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5" xfId="0" applyNumberFormat="1" applyFont="1" applyBorder="1" applyAlignment="1">
      <alignment vertical="center"/>
    </xf>
    <xf numFmtId="164" fontId="5" fillId="0" borderId="52" xfId="0" applyNumberFormat="1" applyFont="1" applyBorder="1" applyAlignment="1">
      <alignment vertical="center"/>
    </xf>
    <xf numFmtId="164" fontId="5" fillId="0" borderId="53" xfId="0" applyNumberFormat="1" applyFont="1" applyBorder="1" applyAlignment="1">
      <alignment vertical="center"/>
    </xf>
    <xf numFmtId="164" fontId="5" fillId="0" borderId="5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1"/>
  <sheetViews>
    <sheetView tabSelected="1" topLeftCell="A70" zoomScale="115" zoomScaleNormal="115" workbookViewId="0">
      <selection activeCell="G133" sqref="G133"/>
    </sheetView>
  </sheetViews>
  <sheetFormatPr defaultRowHeight="12.75"/>
  <cols>
    <col min="1" max="1" width="5.28515625" style="38" customWidth="1"/>
    <col min="2" max="2" width="24.140625" style="14" bestFit="1" customWidth="1"/>
    <col min="3" max="3" width="7.140625" style="14" bestFit="1" customWidth="1"/>
    <col min="4" max="4" width="28.28515625" style="14" bestFit="1" customWidth="1"/>
    <col min="5" max="16" width="6.7109375" style="14" customWidth="1"/>
    <col min="17" max="17" width="7.85546875" style="14" bestFit="1" customWidth="1"/>
    <col min="18" max="16384" width="9.140625" style="14"/>
  </cols>
  <sheetData>
    <row r="1" spans="1:22" ht="16.5" customHeight="1" thickBot="1">
      <c r="A1" s="296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9"/>
    </row>
    <row r="2" spans="1:22" ht="16.5" customHeight="1">
      <c r="A2" s="322" t="s">
        <v>8</v>
      </c>
      <c r="B2" s="294" t="s">
        <v>0</v>
      </c>
      <c r="C2" s="294" t="s">
        <v>17</v>
      </c>
      <c r="D2" s="315" t="s">
        <v>1</v>
      </c>
      <c r="E2" s="15"/>
      <c r="F2" s="16"/>
      <c r="G2" s="16"/>
      <c r="H2" s="16"/>
      <c r="I2" s="16"/>
      <c r="J2" s="17"/>
      <c r="K2" s="291" t="s">
        <v>9</v>
      </c>
      <c r="L2" s="310"/>
      <c r="M2" s="311"/>
      <c r="N2" s="291" t="s">
        <v>6</v>
      </c>
      <c r="O2" s="292"/>
      <c r="P2" s="293"/>
      <c r="Q2" s="294" t="s">
        <v>7</v>
      </c>
    </row>
    <row r="3" spans="1:22" ht="16.5" customHeight="1" thickBot="1">
      <c r="A3" s="323"/>
      <c r="B3" s="295"/>
      <c r="C3" s="302"/>
      <c r="D3" s="316"/>
      <c r="E3" s="18"/>
      <c r="F3" s="19"/>
      <c r="G3" s="19"/>
      <c r="H3" s="19"/>
      <c r="I3" s="19"/>
      <c r="J3" s="20"/>
      <c r="K3" s="21" t="s">
        <v>10</v>
      </c>
      <c r="L3" s="22" t="s">
        <v>11</v>
      </c>
      <c r="M3" s="23" t="s">
        <v>3</v>
      </c>
      <c r="N3" s="21" t="s">
        <v>10</v>
      </c>
      <c r="O3" s="22" t="s">
        <v>11</v>
      </c>
      <c r="P3" s="23" t="s">
        <v>3</v>
      </c>
      <c r="Q3" s="295"/>
    </row>
    <row r="4" spans="1:22" ht="16.5" customHeight="1">
      <c r="A4" s="95">
        <v>1</v>
      </c>
      <c r="B4" s="198" t="s">
        <v>111</v>
      </c>
      <c r="C4" s="156">
        <v>2018</v>
      </c>
      <c r="D4" s="191" t="s">
        <v>233</v>
      </c>
      <c r="E4" s="25"/>
      <c r="F4" s="25"/>
      <c r="G4" s="26"/>
      <c r="H4" s="25"/>
      <c r="I4" s="25"/>
      <c r="J4" s="27"/>
      <c r="K4" s="39">
        <v>2</v>
      </c>
      <c r="L4" s="40">
        <v>8.64</v>
      </c>
      <c r="M4" s="161">
        <f>SUM(K4:L4)</f>
        <v>10.64</v>
      </c>
      <c r="N4" s="39">
        <v>2</v>
      </c>
      <c r="O4" s="41">
        <v>8.84</v>
      </c>
      <c r="P4" s="149">
        <f>SUM(N4:O4)</f>
        <v>10.84</v>
      </c>
      <c r="Q4" s="30">
        <f>M4+P4</f>
        <v>21.48</v>
      </c>
    </row>
    <row r="5" spans="1:22" ht="16.5" customHeight="1" thickBot="1">
      <c r="A5" s="197">
        <v>2</v>
      </c>
      <c r="B5" s="199" t="s">
        <v>110</v>
      </c>
      <c r="C5" s="157">
        <v>2019</v>
      </c>
      <c r="D5" s="193" t="s">
        <v>233</v>
      </c>
      <c r="E5" s="137"/>
      <c r="F5" s="137"/>
      <c r="G5" s="138"/>
      <c r="H5" s="137"/>
      <c r="I5" s="137"/>
      <c r="J5" s="150"/>
      <c r="K5" s="61">
        <v>2</v>
      </c>
      <c r="L5" s="151">
        <v>6.07</v>
      </c>
      <c r="M5" s="152">
        <f>SUM(K5:L5)</f>
        <v>8.07</v>
      </c>
      <c r="N5" s="61">
        <v>1.5</v>
      </c>
      <c r="O5" s="62">
        <v>6.5</v>
      </c>
      <c r="P5" s="153">
        <f>SUM(N5:O5)</f>
        <v>8</v>
      </c>
      <c r="Q5" s="141">
        <f>M5+P5</f>
        <v>16.07</v>
      </c>
    </row>
    <row r="6" spans="1:22" ht="13.5" thickBot="1"/>
    <row r="7" spans="1:22" ht="20.100000000000001" customHeight="1" thickBot="1">
      <c r="A7" s="296" t="s">
        <v>57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9"/>
    </row>
    <row r="8" spans="1:22" ht="12" customHeight="1">
      <c r="A8" s="322" t="s">
        <v>8</v>
      </c>
      <c r="B8" s="294" t="s">
        <v>0</v>
      </c>
      <c r="C8" s="294" t="s">
        <v>17</v>
      </c>
      <c r="D8" s="315" t="s">
        <v>1</v>
      </c>
      <c r="E8" s="15"/>
      <c r="F8" s="16"/>
      <c r="G8" s="16"/>
      <c r="H8" s="16"/>
      <c r="I8" s="16"/>
      <c r="J8" s="17"/>
      <c r="K8" s="291" t="s">
        <v>9</v>
      </c>
      <c r="L8" s="310"/>
      <c r="M8" s="311"/>
      <c r="N8" s="291" t="s">
        <v>6</v>
      </c>
      <c r="O8" s="292"/>
      <c r="P8" s="293"/>
      <c r="Q8" s="294" t="s">
        <v>7</v>
      </c>
    </row>
    <row r="9" spans="1:22" ht="13.5" thickBot="1">
      <c r="A9" s="323"/>
      <c r="B9" s="295"/>
      <c r="C9" s="302"/>
      <c r="D9" s="316"/>
      <c r="E9" s="18"/>
      <c r="F9" s="19"/>
      <c r="G9" s="19"/>
      <c r="H9" s="19"/>
      <c r="I9" s="19"/>
      <c r="J9" s="20"/>
      <c r="K9" s="21" t="s">
        <v>10</v>
      </c>
      <c r="L9" s="22" t="s">
        <v>11</v>
      </c>
      <c r="M9" s="23" t="s">
        <v>3</v>
      </c>
      <c r="N9" s="21" t="s">
        <v>10</v>
      </c>
      <c r="O9" s="22" t="s">
        <v>11</v>
      </c>
      <c r="P9" s="23" t="s">
        <v>3</v>
      </c>
      <c r="Q9" s="295"/>
    </row>
    <row r="10" spans="1:22" s="42" customFormat="1" ht="16.5" customHeight="1">
      <c r="A10" s="179">
        <v>1</v>
      </c>
      <c r="B10" s="200" t="s">
        <v>99</v>
      </c>
      <c r="C10" s="212">
        <v>2017</v>
      </c>
      <c r="D10" s="206" t="s">
        <v>233</v>
      </c>
      <c r="E10" s="25"/>
      <c r="F10" s="25"/>
      <c r="G10" s="26"/>
      <c r="H10" s="25"/>
      <c r="I10" s="25"/>
      <c r="J10" s="27"/>
      <c r="K10" s="39">
        <v>2</v>
      </c>
      <c r="L10" s="40">
        <v>9.0399999999999991</v>
      </c>
      <c r="M10" s="164">
        <f t="shared" ref="M10:M22" si="0">SUM(K10:L10)</f>
        <v>11.04</v>
      </c>
      <c r="N10" s="39">
        <v>2.5</v>
      </c>
      <c r="O10" s="41">
        <v>8.94</v>
      </c>
      <c r="P10" s="149">
        <f t="shared" ref="P10:P22" si="1">SUM(N10:O10)</f>
        <v>11.44</v>
      </c>
      <c r="Q10" s="30">
        <f t="shared" ref="Q10:Q22" si="2">M10+P10</f>
        <v>22.479999999999997</v>
      </c>
      <c r="R10" s="14"/>
    </row>
    <row r="11" spans="1:22" s="42" customFormat="1" ht="16.5" customHeight="1">
      <c r="A11" s="172">
        <f>A10+1</f>
        <v>2</v>
      </c>
      <c r="B11" s="201" t="s">
        <v>103</v>
      </c>
      <c r="C11" s="213">
        <v>2017</v>
      </c>
      <c r="D11" s="207" t="s">
        <v>221</v>
      </c>
      <c r="E11" s="31"/>
      <c r="F11" s="31"/>
      <c r="G11" s="32"/>
      <c r="H11" s="31"/>
      <c r="I11" s="31"/>
      <c r="J11" s="33"/>
      <c r="K11" s="43">
        <v>2</v>
      </c>
      <c r="L11" s="44">
        <v>8.4700000000000006</v>
      </c>
      <c r="M11" s="45">
        <f t="shared" si="0"/>
        <v>10.47</v>
      </c>
      <c r="N11" s="43">
        <v>2.5</v>
      </c>
      <c r="O11" s="46">
        <v>8.6</v>
      </c>
      <c r="P11" s="36">
        <f t="shared" si="1"/>
        <v>11.1</v>
      </c>
      <c r="Q11" s="37">
        <f t="shared" si="2"/>
        <v>21.57</v>
      </c>
      <c r="R11" s="14"/>
      <c r="S11" s="14"/>
      <c r="T11" s="14"/>
      <c r="U11" s="14"/>
      <c r="V11" s="14"/>
    </row>
    <row r="12" spans="1:22" s="42" customFormat="1" ht="16.5" customHeight="1" thickBot="1">
      <c r="A12" s="184">
        <f t="shared" ref="A12:A22" si="3">A11+1</f>
        <v>3</v>
      </c>
      <c r="B12" s="202" t="s">
        <v>104</v>
      </c>
      <c r="C12" s="214">
        <v>2017</v>
      </c>
      <c r="D12" s="208" t="s">
        <v>233</v>
      </c>
      <c r="E12" s="137"/>
      <c r="F12" s="137"/>
      <c r="G12" s="138"/>
      <c r="H12" s="137"/>
      <c r="I12" s="137"/>
      <c r="J12" s="150"/>
      <c r="K12" s="61">
        <v>2</v>
      </c>
      <c r="L12" s="151">
        <v>8.67</v>
      </c>
      <c r="M12" s="168">
        <f t="shared" si="0"/>
        <v>10.67</v>
      </c>
      <c r="N12" s="61">
        <v>2</v>
      </c>
      <c r="O12" s="62">
        <v>8.8000000000000007</v>
      </c>
      <c r="P12" s="169">
        <f t="shared" si="1"/>
        <v>10.8</v>
      </c>
      <c r="Q12" s="141">
        <f t="shared" si="2"/>
        <v>21.47</v>
      </c>
      <c r="R12" s="14"/>
      <c r="S12" s="14"/>
      <c r="T12" s="14"/>
      <c r="U12" s="14"/>
      <c r="V12" s="14"/>
    </row>
    <row r="13" spans="1:22" ht="16.5" customHeight="1">
      <c r="A13" s="174">
        <f t="shared" si="3"/>
        <v>4</v>
      </c>
      <c r="B13" s="203" t="s">
        <v>101</v>
      </c>
      <c r="C13" s="215">
        <v>2017</v>
      </c>
      <c r="D13" s="209" t="s">
        <v>223</v>
      </c>
      <c r="E13" s="31"/>
      <c r="F13" s="31"/>
      <c r="G13" s="32"/>
      <c r="H13" s="31"/>
      <c r="I13" s="31"/>
      <c r="J13" s="33"/>
      <c r="K13" s="128">
        <v>2</v>
      </c>
      <c r="L13" s="165">
        <v>8.0399999999999991</v>
      </c>
      <c r="M13" s="166">
        <f t="shared" si="0"/>
        <v>10.039999999999999</v>
      </c>
      <c r="N13" s="128">
        <v>2.5</v>
      </c>
      <c r="O13" s="120">
        <v>8.24</v>
      </c>
      <c r="P13" s="167">
        <f t="shared" si="1"/>
        <v>10.74</v>
      </c>
      <c r="Q13" s="131">
        <f t="shared" si="2"/>
        <v>20.78</v>
      </c>
      <c r="S13" s="42"/>
      <c r="T13" s="42"/>
      <c r="U13" s="42"/>
      <c r="V13" s="42"/>
    </row>
    <row r="14" spans="1:22" ht="16.5" customHeight="1">
      <c r="A14" s="98">
        <f t="shared" si="3"/>
        <v>5</v>
      </c>
      <c r="B14" s="204" t="s">
        <v>107</v>
      </c>
      <c r="C14" s="216">
        <v>2017</v>
      </c>
      <c r="D14" s="210" t="s">
        <v>228</v>
      </c>
      <c r="E14" s="31"/>
      <c r="F14" s="31"/>
      <c r="G14" s="32"/>
      <c r="H14" s="31"/>
      <c r="I14" s="31"/>
      <c r="J14" s="33"/>
      <c r="K14" s="49">
        <v>2</v>
      </c>
      <c r="L14" s="50">
        <v>8.07</v>
      </c>
      <c r="M14" s="45">
        <f t="shared" si="0"/>
        <v>10.07</v>
      </c>
      <c r="N14" s="49">
        <v>2.5</v>
      </c>
      <c r="O14" s="51">
        <v>7.77</v>
      </c>
      <c r="P14" s="47">
        <f t="shared" si="1"/>
        <v>10.27</v>
      </c>
      <c r="Q14" s="48">
        <f t="shared" si="2"/>
        <v>20.34</v>
      </c>
      <c r="S14" s="42"/>
      <c r="T14" s="42"/>
      <c r="U14" s="42"/>
      <c r="V14" s="42"/>
    </row>
    <row r="15" spans="1:22" ht="16.5" customHeight="1">
      <c r="A15" s="98">
        <f t="shared" si="3"/>
        <v>6</v>
      </c>
      <c r="B15" s="204" t="s">
        <v>95</v>
      </c>
      <c r="C15" s="216">
        <v>2017</v>
      </c>
      <c r="D15" s="210" t="s">
        <v>228</v>
      </c>
      <c r="E15" s="31"/>
      <c r="F15" s="31"/>
      <c r="G15" s="32"/>
      <c r="H15" s="31"/>
      <c r="I15" s="31"/>
      <c r="J15" s="33"/>
      <c r="K15" s="49">
        <v>2</v>
      </c>
      <c r="L15" s="50">
        <v>7.07</v>
      </c>
      <c r="M15" s="45">
        <f t="shared" si="0"/>
        <v>9.07</v>
      </c>
      <c r="N15" s="49">
        <v>2.5</v>
      </c>
      <c r="O15" s="51">
        <v>8.5399999999999991</v>
      </c>
      <c r="P15" s="47">
        <f t="shared" si="1"/>
        <v>11.04</v>
      </c>
      <c r="Q15" s="48">
        <f t="shared" si="2"/>
        <v>20.11</v>
      </c>
      <c r="S15" s="42"/>
      <c r="T15" s="42"/>
      <c r="U15" s="42"/>
      <c r="V15" s="42"/>
    </row>
    <row r="16" spans="1:22" ht="16.5" customHeight="1">
      <c r="A16" s="98">
        <f t="shared" si="3"/>
        <v>7</v>
      </c>
      <c r="B16" s="204" t="s">
        <v>102</v>
      </c>
      <c r="C16" s="216">
        <v>2017</v>
      </c>
      <c r="D16" s="210" t="s">
        <v>220</v>
      </c>
      <c r="E16" s="31"/>
      <c r="F16" s="31"/>
      <c r="G16" s="32"/>
      <c r="H16" s="31"/>
      <c r="I16" s="31"/>
      <c r="J16" s="33"/>
      <c r="K16" s="49">
        <v>2</v>
      </c>
      <c r="L16" s="50">
        <v>7.87</v>
      </c>
      <c r="M16" s="45">
        <f t="shared" si="0"/>
        <v>9.870000000000001</v>
      </c>
      <c r="N16" s="49">
        <v>1.5</v>
      </c>
      <c r="O16" s="51">
        <v>8.5399999999999991</v>
      </c>
      <c r="P16" s="47">
        <f t="shared" si="1"/>
        <v>10.039999999999999</v>
      </c>
      <c r="Q16" s="48">
        <f t="shared" si="2"/>
        <v>19.91</v>
      </c>
      <c r="S16" s="42"/>
      <c r="T16" s="42"/>
      <c r="U16" s="42"/>
      <c r="V16" s="42"/>
    </row>
    <row r="17" spans="1:22" ht="16.5" customHeight="1">
      <c r="A17" s="98">
        <f t="shared" si="3"/>
        <v>8</v>
      </c>
      <c r="B17" s="204" t="s">
        <v>100</v>
      </c>
      <c r="C17" s="216">
        <v>2017</v>
      </c>
      <c r="D17" s="210" t="s">
        <v>220</v>
      </c>
      <c r="E17" s="31"/>
      <c r="F17" s="31"/>
      <c r="G17" s="32"/>
      <c r="H17" s="31"/>
      <c r="I17" s="31"/>
      <c r="J17" s="33"/>
      <c r="K17" s="49">
        <v>2</v>
      </c>
      <c r="L17" s="50">
        <v>7.57</v>
      </c>
      <c r="M17" s="45">
        <f t="shared" si="0"/>
        <v>9.57</v>
      </c>
      <c r="N17" s="49">
        <v>2</v>
      </c>
      <c r="O17" s="51">
        <v>7.97</v>
      </c>
      <c r="P17" s="47">
        <f t="shared" si="1"/>
        <v>9.9699999999999989</v>
      </c>
      <c r="Q17" s="48">
        <f t="shared" si="2"/>
        <v>19.54</v>
      </c>
      <c r="S17" s="42"/>
      <c r="T17" s="42"/>
      <c r="U17" s="42"/>
      <c r="V17" s="42"/>
    </row>
    <row r="18" spans="1:22" ht="16.5" customHeight="1">
      <c r="A18" s="98">
        <f t="shared" si="3"/>
        <v>9</v>
      </c>
      <c r="B18" s="204" t="s">
        <v>96</v>
      </c>
      <c r="C18" s="216">
        <v>2017</v>
      </c>
      <c r="D18" s="210" t="s">
        <v>234</v>
      </c>
      <c r="E18" s="31"/>
      <c r="F18" s="31"/>
      <c r="G18" s="32"/>
      <c r="H18" s="31"/>
      <c r="I18" s="31"/>
      <c r="J18" s="33"/>
      <c r="K18" s="49">
        <v>2</v>
      </c>
      <c r="L18" s="50">
        <v>7.04</v>
      </c>
      <c r="M18" s="45">
        <f t="shared" si="0"/>
        <v>9.0399999999999991</v>
      </c>
      <c r="N18" s="49">
        <v>1.5</v>
      </c>
      <c r="O18" s="51">
        <v>8.1999999999999993</v>
      </c>
      <c r="P18" s="47">
        <f t="shared" si="1"/>
        <v>9.6999999999999993</v>
      </c>
      <c r="Q18" s="48">
        <f t="shared" si="2"/>
        <v>18.739999999999998</v>
      </c>
      <c r="S18" s="42"/>
      <c r="T18" s="42"/>
      <c r="U18" s="42"/>
      <c r="V18" s="42"/>
    </row>
    <row r="19" spans="1:22" ht="16.5" customHeight="1">
      <c r="A19" s="98">
        <f t="shared" si="3"/>
        <v>10</v>
      </c>
      <c r="B19" s="204" t="s">
        <v>105</v>
      </c>
      <c r="C19" s="216">
        <v>2017</v>
      </c>
      <c r="D19" s="210" t="s">
        <v>223</v>
      </c>
      <c r="E19" s="31"/>
      <c r="F19" s="31"/>
      <c r="G19" s="32"/>
      <c r="H19" s="31"/>
      <c r="I19" s="31"/>
      <c r="J19" s="33"/>
      <c r="K19" s="49">
        <v>2</v>
      </c>
      <c r="L19" s="50">
        <v>6.5</v>
      </c>
      <c r="M19" s="45">
        <f t="shared" si="0"/>
        <v>8.5</v>
      </c>
      <c r="N19" s="49">
        <v>2.5</v>
      </c>
      <c r="O19" s="51">
        <v>7.5</v>
      </c>
      <c r="P19" s="47">
        <f t="shared" si="1"/>
        <v>10</v>
      </c>
      <c r="Q19" s="48">
        <f t="shared" si="2"/>
        <v>18.5</v>
      </c>
      <c r="S19" s="42"/>
      <c r="T19" s="42"/>
      <c r="U19" s="42"/>
      <c r="V19" s="42"/>
    </row>
    <row r="20" spans="1:22" ht="16.5" customHeight="1">
      <c r="A20" s="98">
        <f t="shared" si="3"/>
        <v>11</v>
      </c>
      <c r="B20" s="204" t="s">
        <v>98</v>
      </c>
      <c r="C20" s="216">
        <v>2017</v>
      </c>
      <c r="D20" s="210" t="s">
        <v>217</v>
      </c>
      <c r="E20" s="31"/>
      <c r="F20" s="31"/>
      <c r="G20" s="32"/>
      <c r="H20" s="31"/>
      <c r="I20" s="31"/>
      <c r="J20" s="33"/>
      <c r="K20" s="49">
        <v>2</v>
      </c>
      <c r="L20" s="50">
        <v>6.37</v>
      </c>
      <c r="M20" s="45">
        <f t="shared" si="0"/>
        <v>8.370000000000001</v>
      </c>
      <c r="N20" s="49">
        <v>2</v>
      </c>
      <c r="O20" s="51">
        <v>6.8</v>
      </c>
      <c r="P20" s="47">
        <f t="shared" si="1"/>
        <v>8.8000000000000007</v>
      </c>
      <c r="Q20" s="48">
        <f t="shared" si="2"/>
        <v>17.170000000000002</v>
      </c>
      <c r="S20" s="42"/>
      <c r="T20" s="42"/>
      <c r="U20" s="42"/>
      <c r="V20" s="42"/>
    </row>
    <row r="21" spans="1:22" ht="16.5" customHeight="1">
      <c r="A21" s="98">
        <f t="shared" si="3"/>
        <v>12</v>
      </c>
      <c r="B21" s="204" t="s">
        <v>94</v>
      </c>
      <c r="C21" s="216">
        <v>2017</v>
      </c>
      <c r="D21" s="210" t="s">
        <v>223</v>
      </c>
      <c r="E21" s="31"/>
      <c r="F21" s="31"/>
      <c r="G21" s="32"/>
      <c r="H21" s="31"/>
      <c r="I21" s="31"/>
      <c r="J21" s="33"/>
      <c r="K21" s="49">
        <v>2</v>
      </c>
      <c r="L21" s="50">
        <v>6.5</v>
      </c>
      <c r="M21" s="162">
        <f t="shared" si="0"/>
        <v>8.5</v>
      </c>
      <c r="N21" s="49">
        <v>2.5</v>
      </c>
      <c r="O21" s="51">
        <v>6.1</v>
      </c>
      <c r="P21" s="163">
        <f t="shared" si="1"/>
        <v>8.6</v>
      </c>
      <c r="Q21" s="48">
        <f t="shared" si="2"/>
        <v>17.100000000000001</v>
      </c>
      <c r="S21" s="42"/>
      <c r="T21" s="42"/>
      <c r="U21" s="42"/>
      <c r="V21" s="42"/>
    </row>
    <row r="22" spans="1:22" ht="16.5" customHeight="1" thickBot="1">
      <c r="A22" s="197">
        <f t="shared" si="3"/>
        <v>13</v>
      </c>
      <c r="B22" s="205" t="s">
        <v>108</v>
      </c>
      <c r="C22" s="217">
        <v>2017</v>
      </c>
      <c r="D22" s="211" t="s">
        <v>216</v>
      </c>
      <c r="E22" s="137"/>
      <c r="F22" s="137"/>
      <c r="G22" s="138"/>
      <c r="H22" s="137"/>
      <c r="I22" s="137"/>
      <c r="J22" s="150"/>
      <c r="K22" s="61">
        <v>2</v>
      </c>
      <c r="L22" s="151">
        <v>6.07</v>
      </c>
      <c r="M22" s="168">
        <f t="shared" si="0"/>
        <v>8.07</v>
      </c>
      <c r="N22" s="61">
        <v>2.5</v>
      </c>
      <c r="O22" s="62">
        <v>5.67</v>
      </c>
      <c r="P22" s="170">
        <f t="shared" si="1"/>
        <v>8.17</v>
      </c>
      <c r="Q22" s="93">
        <f t="shared" si="2"/>
        <v>16.240000000000002</v>
      </c>
      <c r="S22" s="42"/>
      <c r="T22" s="42"/>
      <c r="U22" s="42"/>
      <c r="V22" s="42"/>
    </row>
    <row r="23" spans="1:22" ht="16.5" customHeight="1"/>
    <row r="24" spans="1:22" ht="16.5" customHeight="1"/>
    <row r="25" spans="1:22" ht="16.5" customHeight="1"/>
    <row r="26" spans="1:22" ht="16.5" customHeight="1"/>
    <row r="27" spans="1:22" ht="16.5" customHeight="1"/>
    <row r="28" spans="1:22" ht="16.5" customHeight="1"/>
    <row r="29" spans="1:22" ht="16.5" customHeight="1"/>
    <row r="30" spans="1:22" ht="16.5" customHeight="1"/>
    <row r="31" spans="1:22" ht="16.5" customHeight="1"/>
    <row r="32" spans="1:22" ht="16.5" customHeight="1" thickBot="1"/>
    <row r="33" spans="1:22" ht="20.100000000000001" customHeight="1" thickBot="1">
      <c r="A33" s="296" t="s">
        <v>235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9"/>
    </row>
    <row r="34" spans="1:22" ht="12" customHeight="1">
      <c r="A34" s="306" t="s">
        <v>8</v>
      </c>
      <c r="B34" s="294" t="s">
        <v>0</v>
      </c>
      <c r="C34" s="294" t="s">
        <v>17</v>
      </c>
      <c r="D34" s="315" t="s">
        <v>1</v>
      </c>
      <c r="E34" s="15"/>
      <c r="F34" s="16"/>
      <c r="G34" s="16"/>
      <c r="H34" s="16"/>
      <c r="I34" s="16"/>
      <c r="J34" s="17"/>
      <c r="K34" s="291" t="s">
        <v>9</v>
      </c>
      <c r="L34" s="310"/>
      <c r="M34" s="311"/>
      <c r="N34" s="291" t="s">
        <v>6</v>
      </c>
      <c r="O34" s="292"/>
      <c r="P34" s="293"/>
      <c r="Q34" s="294" t="s">
        <v>7</v>
      </c>
    </row>
    <row r="35" spans="1:22" ht="13.5" thickBot="1">
      <c r="A35" s="307"/>
      <c r="B35" s="295"/>
      <c r="C35" s="302"/>
      <c r="D35" s="316"/>
      <c r="E35" s="18"/>
      <c r="F35" s="19"/>
      <c r="G35" s="19"/>
      <c r="H35" s="19"/>
      <c r="I35" s="19"/>
      <c r="J35" s="20"/>
      <c r="K35" s="21" t="s">
        <v>10</v>
      </c>
      <c r="L35" s="22" t="s">
        <v>11</v>
      </c>
      <c r="M35" s="23" t="s">
        <v>3</v>
      </c>
      <c r="N35" s="21" t="s">
        <v>10</v>
      </c>
      <c r="O35" s="22" t="s">
        <v>11</v>
      </c>
      <c r="P35" s="23" t="s">
        <v>3</v>
      </c>
      <c r="Q35" s="295"/>
    </row>
    <row r="36" spans="1:22" s="42" customFormat="1" ht="16.5" customHeight="1">
      <c r="A36" s="179">
        <f>A35+1</f>
        <v>1</v>
      </c>
      <c r="B36" s="223" t="s">
        <v>22</v>
      </c>
      <c r="C36" s="247">
        <v>2016</v>
      </c>
      <c r="D36" s="223" t="s">
        <v>228</v>
      </c>
      <c r="E36" s="52"/>
      <c r="F36" s="52"/>
      <c r="G36" s="53"/>
      <c r="H36" s="52"/>
      <c r="I36" s="52"/>
      <c r="J36" s="54"/>
      <c r="K36" s="39">
        <v>2</v>
      </c>
      <c r="L36" s="41">
        <v>9.14</v>
      </c>
      <c r="M36" s="256">
        <f t="shared" ref="M36:M55" si="4">SUM(K36:L36)</f>
        <v>11.14</v>
      </c>
      <c r="N36" s="39">
        <v>2</v>
      </c>
      <c r="O36" s="41">
        <v>9.07</v>
      </c>
      <c r="P36" s="149">
        <f t="shared" ref="P36:P55" si="5">SUM(N36:O36)</f>
        <v>11.07</v>
      </c>
      <c r="Q36" s="30">
        <f t="shared" ref="Q36:Q55" si="6">M36+P36</f>
        <v>22.21</v>
      </c>
      <c r="R36" s="14"/>
      <c r="S36" s="14"/>
      <c r="T36" s="14"/>
      <c r="U36" s="14"/>
      <c r="V36" s="14"/>
    </row>
    <row r="37" spans="1:22" s="42" customFormat="1" ht="16.5" customHeight="1">
      <c r="A37" s="172">
        <f>A36+1</f>
        <v>2</v>
      </c>
      <c r="B37" s="224" t="s">
        <v>128</v>
      </c>
      <c r="C37" s="248">
        <v>2016</v>
      </c>
      <c r="D37" s="224" t="s">
        <v>218</v>
      </c>
      <c r="E37" s="55"/>
      <c r="F37" s="55"/>
      <c r="G37" s="56"/>
      <c r="H37" s="55"/>
      <c r="I37" s="55"/>
      <c r="J37" s="57"/>
      <c r="K37" s="43">
        <v>2</v>
      </c>
      <c r="L37" s="46">
        <v>8.94</v>
      </c>
      <c r="M37" s="246">
        <f t="shared" si="4"/>
        <v>10.94</v>
      </c>
      <c r="N37" s="43">
        <v>2</v>
      </c>
      <c r="O37" s="46">
        <v>8.9700000000000006</v>
      </c>
      <c r="P37" s="36">
        <f t="shared" si="5"/>
        <v>10.97</v>
      </c>
      <c r="Q37" s="37">
        <f t="shared" si="6"/>
        <v>21.91</v>
      </c>
      <c r="R37" s="14"/>
    </row>
    <row r="38" spans="1:22" s="42" customFormat="1" ht="16.5" customHeight="1" thickBot="1">
      <c r="A38" s="184">
        <f t="shared" ref="A38:A55" si="7">A37+1</f>
        <v>3</v>
      </c>
      <c r="B38" s="238" t="s">
        <v>122</v>
      </c>
      <c r="C38" s="249">
        <v>2016</v>
      </c>
      <c r="D38" s="238" t="s">
        <v>228</v>
      </c>
      <c r="E38" s="58"/>
      <c r="F38" s="58"/>
      <c r="G38" s="59"/>
      <c r="H38" s="58"/>
      <c r="I38" s="58"/>
      <c r="J38" s="60"/>
      <c r="K38" s="61">
        <v>2</v>
      </c>
      <c r="L38" s="62">
        <v>9.14</v>
      </c>
      <c r="M38" s="257">
        <f t="shared" si="4"/>
        <v>11.14</v>
      </c>
      <c r="N38" s="61">
        <v>2</v>
      </c>
      <c r="O38" s="62">
        <f>8.74-0.3</f>
        <v>8.44</v>
      </c>
      <c r="P38" s="169">
        <f t="shared" si="5"/>
        <v>10.44</v>
      </c>
      <c r="Q38" s="141">
        <f t="shared" si="6"/>
        <v>21.58</v>
      </c>
      <c r="R38" s="14"/>
      <c r="S38" s="14"/>
      <c r="T38" s="14"/>
      <c r="U38" s="14"/>
      <c r="V38" s="14"/>
    </row>
    <row r="39" spans="1:22" ht="16.5" customHeight="1">
      <c r="A39" s="174">
        <f t="shared" si="7"/>
        <v>4</v>
      </c>
      <c r="B39" s="232" t="s">
        <v>136</v>
      </c>
      <c r="C39" s="250">
        <v>2016</v>
      </c>
      <c r="D39" s="232" t="s">
        <v>233</v>
      </c>
      <c r="E39" s="55"/>
      <c r="F39" s="55"/>
      <c r="G39" s="56"/>
      <c r="H39" s="55"/>
      <c r="I39" s="55"/>
      <c r="J39" s="57"/>
      <c r="K39" s="128">
        <v>2</v>
      </c>
      <c r="L39" s="120">
        <v>8.77</v>
      </c>
      <c r="M39" s="253">
        <f t="shared" si="4"/>
        <v>10.77</v>
      </c>
      <c r="N39" s="128">
        <v>2</v>
      </c>
      <c r="O39" s="120">
        <v>8.77</v>
      </c>
      <c r="P39" s="254">
        <f t="shared" si="5"/>
        <v>10.77</v>
      </c>
      <c r="Q39" s="255">
        <f t="shared" si="6"/>
        <v>21.54</v>
      </c>
    </row>
    <row r="40" spans="1:22" ht="16.5" customHeight="1">
      <c r="A40" s="98">
        <f t="shared" si="7"/>
        <v>5</v>
      </c>
      <c r="B40" s="225" t="s">
        <v>127</v>
      </c>
      <c r="C40" s="251">
        <v>2016</v>
      </c>
      <c r="D40" s="225" t="s">
        <v>223</v>
      </c>
      <c r="E40" s="55"/>
      <c r="F40" s="55"/>
      <c r="G40" s="56"/>
      <c r="H40" s="55"/>
      <c r="I40" s="55"/>
      <c r="J40" s="57"/>
      <c r="K40" s="49">
        <v>2</v>
      </c>
      <c r="L40" s="51">
        <v>8.77</v>
      </c>
      <c r="M40" s="246">
        <f t="shared" si="4"/>
        <v>10.77</v>
      </c>
      <c r="N40" s="43">
        <v>2</v>
      </c>
      <c r="O40" s="46">
        <v>8.6999999999999993</v>
      </c>
      <c r="P40" s="36">
        <f t="shared" si="5"/>
        <v>10.7</v>
      </c>
      <c r="Q40" s="37">
        <f t="shared" si="6"/>
        <v>21.47</v>
      </c>
      <c r="S40" s="42"/>
      <c r="T40" s="42"/>
      <c r="U40" s="42"/>
      <c r="V40" s="42"/>
    </row>
    <row r="41" spans="1:22" ht="16.5" customHeight="1">
      <c r="A41" s="98">
        <f t="shared" si="7"/>
        <v>6</v>
      </c>
      <c r="B41" s="225" t="s">
        <v>130</v>
      </c>
      <c r="C41" s="251">
        <v>2016</v>
      </c>
      <c r="D41" s="225" t="s">
        <v>228</v>
      </c>
      <c r="E41" s="55"/>
      <c r="F41" s="55"/>
      <c r="G41" s="56"/>
      <c r="H41" s="55"/>
      <c r="I41" s="55"/>
      <c r="J41" s="57"/>
      <c r="K41" s="49">
        <v>2</v>
      </c>
      <c r="L41" s="51">
        <v>8.3699999999999992</v>
      </c>
      <c r="M41" s="246">
        <f t="shared" si="4"/>
        <v>10.37</v>
      </c>
      <c r="N41" s="43">
        <v>2</v>
      </c>
      <c r="O41" s="46">
        <v>8.9</v>
      </c>
      <c r="P41" s="36">
        <f t="shared" si="5"/>
        <v>10.9</v>
      </c>
      <c r="Q41" s="37">
        <f t="shared" si="6"/>
        <v>21.27</v>
      </c>
    </row>
    <row r="42" spans="1:22" ht="16.5" customHeight="1">
      <c r="A42" s="98">
        <f t="shared" si="7"/>
        <v>7</v>
      </c>
      <c r="B42" s="225" t="s">
        <v>140</v>
      </c>
      <c r="C42" s="251">
        <v>2016</v>
      </c>
      <c r="D42" s="225" t="s">
        <v>221</v>
      </c>
      <c r="E42" s="55"/>
      <c r="F42" s="55"/>
      <c r="G42" s="56"/>
      <c r="H42" s="55"/>
      <c r="I42" s="55"/>
      <c r="J42" s="57"/>
      <c r="K42" s="49">
        <v>2</v>
      </c>
      <c r="L42" s="51">
        <v>8.4700000000000006</v>
      </c>
      <c r="M42" s="246">
        <f t="shared" si="4"/>
        <v>10.47</v>
      </c>
      <c r="N42" s="43">
        <v>2</v>
      </c>
      <c r="O42" s="46">
        <v>8.67</v>
      </c>
      <c r="P42" s="36">
        <f t="shared" si="5"/>
        <v>10.67</v>
      </c>
      <c r="Q42" s="37">
        <f t="shared" si="6"/>
        <v>21.14</v>
      </c>
    </row>
    <row r="43" spans="1:22" ht="16.5" customHeight="1">
      <c r="A43" s="98">
        <f t="shared" si="7"/>
        <v>8</v>
      </c>
      <c r="B43" s="225" t="s">
        <v>124</v>
      </c>
      <c r="C43" s="251">
        <v>2016</v>
      </c>
      <c r="D43" s="225" t="s">
        <v>228</v>
      </c>
      <c r="E43" s="55"/>
      <c r="F43" s="55"/>
      <c r="G43" s="56"/>
      <c r="H43" s="55"/>
      <c r="I43" s="55"/>
      <c r="J43" s="57"/>
      <c r="K43" s="49">
        <v>2</v>
      </c>
      <c r="L43" s="51">
        <v>8.74</v>
      </c>
      <c r="M43" s="246">
        <f t="shared" si="4"/>
        <v>10.74</v>
      </c>
      <c r="N43" s="43">
        <v>1.5</v>
      </c>
      <c r="O43" s="46">
        <v>8.57</v>
      </c>
      <c r="P43" s="36">
        <f t="shared" si="5"/>
        <v>10.07</v>
      </c>
      <c r="Q43" s="37">
        <f t="shared" si="6"/>
        <v>20.810000000000002</v>
      </c>
    </row>
    <row r="44" spans="1:22" ht="16.5" customHeight="1">
      <c r="A44" s="98">
        <f t="shared" si="7"/>
        <v>9</v>
      </c>
      <c r="B44" s="225" t="s">
        <v>137</v>
      </c>
      <c r="C44" s="251">
        <v>2016</v>
      </c>
      <c r="D44" s="225" t="s">
        <v>228</v>
      </c>
      <c r="E44" s="55"/>
      <c r="F44" s="55"/>
      <c r="G44" s="56"/>
      <c r="H44" s="55"/>
      <c r="I44" s="55"/>
      <c r="J44" s="57"/>
      <c r="K44" s="49">
        <v>2</v>
      </c>
      <c r="L44" s="51">
        <v>8.07</v>
      </c>
      <c r="M44" s="246">
        <f t="shared" si="4"/>
        <v>10.07</v>
      </c>
      <c r="N44" s="43">
        <v>2</v>
      </c>
      <c r="O44" s="46">
        <v>8.5</v>
      </c>
      <c r="P44" s="36">
        <f t="shared" si="5"/>
        <v>10.5</v>
      </c>
      <c r="Q44" s="37">
        <f t="shared" si="6"/>
        <v>20.57</v>
      </c>
    </row>
    <row r="45" spans="1:22" ht="16.5" customHeight="1">
      <c r="A45" s="98">
        <f t="shared" si="7"/>
        <v>10</v>
      </c>
      <c r="B45" s="225" t="s">
        <v>133</v>
      </c>
      <c r="C45" s="251">
        <v>2016</v>
      </c>
      <c r="D45" s="225" t="s">
        <v>233</v>
      </c>
      <c r="E45" s="55"/>
      <c r="F45" s="55"/>
      <c r="G45" s="56"/>
      <c r="H45" s="55"/>
      <c r="I45" s="55"/>
      <c r="J45" s="57"/>
      <c r="K45" s="49">
        <v>2</v>
      </c>
      <c r="L45" s="51">
        <v>8.5399999999999991</v>
      </c>
      <c r="M45" s="246">
        <f t="shared" si="4"/>
        <v>10.54</v>
      </c>
      <c r="N45" s="43">
        <v>1.5</v>
      </c>
      <c r="O45" s="46">
        <v>8.3699999999999992</v>
      </c>
      <c r="P45" s="36">
        <f t="shared" si="5"/>
        <v>9.8699999999999992</v>
      </c>
      <c r="Q45" s="37">
        <f t="shared" si="6"/>
        <v>20.409999999999997</v>
      </c>
    </row>
    <row r="46" spans="1:22" ht="16.5" customHeight="1">
      <c r="A46" s="98">
        <f t="shared" si="7"/>
        <v>11</v>
      </c>
      <c r="B46" s="225" t="s">
        <v>126</v>
      </c>
      <c r="C46" s="251">
        <v>2016</v>
      </c>
      <c r="D46" s="225" t="s">
        <v>228</v>
      </c>
      <c r="E46" s="55"/>
      <c r="F46" s="55"/>
      <c r="G46" s="56"/>
      <c r="H46" s="55"/>
      <c r="I46" s="55"/>
      <c r="J46" s="57"/>
      <c r="K46" s="49">
        <v>2</v>
      </c>
      <c r="L46" s="51">
        <v>7.77</v>
      </c>
      <c r="M46" s="246">
        <f t="shared" si="4"/>
        <v>9.77</v>
      </c>
      <c r="N46" s="43">
        <v>2</v>
      </c>
      <c r="O46" s="46">
        <v>8.5399999999999991</v>
      </c>
      <c r="P46" s="36">
        <f t="shared" si="5"/>
        <v>10.54</v>
      </c>
      <c r="Q46" s="37">
        <f t="shared" si="6"/>
        <v>20.309999999999999</v>
      </c>
    </row>
    <row r="47" spans="1:22" ht="16.5" customHeight="1">
      <c r="A47" s="98">
        <f t="shared" si="7"/>
        <v>12</v>
      </c>
      <c r="B47" s="225" t="s">
        <v>141</v>
      </c>
      <c r="C47" s="251">
        <v>2016</v>
      </c>
      <c r="D47" s="225" t="s">
        <v>216</v>
      </c>
      <c r="E47" s="55"/>
      <c r="F47" s="55"/>
      <c r="G47" s="56"/>
      <c r="H47" s="55"/>
      <c r="I47" s="55"/>
      <c r="J47" s="57"/>
      <c r="K47" s="49">
        <v>2</v>
      </c>
      <c r="L47" s="51">
        <v>7.54</v>
      </c>
      <c r="M47" s="246">
        <f t="shared" si="4"/>
        <v>9.5399999999999991</v>
      </c>
      <c r="N47" s="43">
        <v>2</v>
      </c>
      <c r="O47" s="46">
        <v>8.44</v>
      </c>
      <c r="P47" s="36">
        <f t="shared" si="5"/>
        <v>10.44</v>
      </c>
      <c r="Q47" s="37">
        <f t="shared" si="6"/>
        <v>19.979999999999997</v>
      </c>
    </row>
    <row r="48" spans="1:22" ht="16.5" customHeight="1">
      <c r="A48" s="98">
        <f t="shared" si="7"/>
        <v>13</v>
      </c>
      <c r="B48" s="225" t="s">
        <v>125</v>
      </c>
      <c r="C48" s="251">
        <v>2016</v>
      </c>
      <c r="D48" s="225" t="s">
        <v>216</v>
      </c>
      <c r="E48" s="55"/>
      <c r="F48" s="55"/>
      <c r="G48" s="56"/>
      <c r="H48" s="55"/>
      <c r="I48" s="55"/>
      <c r="J48" s="57"/>
      <c r="K48" s="49">
        <v>2</v>
      </c>
      <c r="L48" s="51">
        <v>7.37</v>
      </c>
      <c r="M48" s="246">
        <f t="shared" si="4"/>
        <v>9.370000000000001</v>
      </c>
      <c r="N48" s="43">
        <v>2</v>
      </c>
      <c r="O48" s="46">
        <v>8.3699999999999992</v>
      </c>
      <c r="P48" s="36">
        <f t="shared" si="5"/>
        <v>10.37</v>
      </c>
      <c r="Q48" s="37">
        <f t="shared" si="6"/>
        <v>19.740000000000002</v>
      </c>
    </row>
    <row r="49" spans="1:22" ht="16.5" customHeight="1">
      <c r="A49" s="98">
        <f t="shared" si="7"/>
        <v>14</v>
      </c>
      <c r="B49" s="225" t="s">
        <v>132</v>
      </c>
      <c r="C49" s="251">
        <v>2016</v>
      </c>
      <c r="D49" s="225" t="s">
        <v>220</v>
      </c>
      <c r="E49" s="55"/>
      <c r="F49" s="55"/>
      <c r="G49" s="56"/>
      <c r="H49" s="55"/>
      <c r="I49" s="55"/>
      <c r="J49" s="57"/>
      <c r="K49" s="49">
        <v>2</v>
      </c>
      <c r="L49" s="51">
        <v>7.8</v>
      </c>
      <c r="M49" s="246">
        <f t="shared" si="4"/>
        <v>9.8000000000000007</v>
      </c>
      <c r="N49" s="43">
        <v>2</v>
      </c>
      <c r="O49" s="46">
        <v>7.9</v>
      </c>
      <c r="P49" s="36">
        <f t="shared" si="5"/>
        <v>9.9</v>
      </c>
      <c r="Q49" s="37">
        <f t="shared" si="6"/>
        <v>19.700000000000003</v>
      </c>
    </row>
    <row r="50" spans="1:22" ht="16.5" customHeight="1">
      <c r="A50" s="98">
        <f t="shared" si="7"/>
        <v>15</v>
      </c>
      <c r="B50" s="225" t="s">
        <v>135</v>
      </c>
      <c r="C50" s="251">
        <v>2016</v>
      </c>
      <c r="D50" s="225" t="s">
        <v>232</v>
      </c>
      <c r="E50" s="55"/>
      <c r="F50" s="55"/>
      <c r="G50" s="56"/>
      <c r="H50" s="55"/>
      <c r="I50" s="55"/>
      <c r="J50" s="57"/>
      <c r="K50" s="49">
        <v>2</v>
      </c>
      <c r="L50" s="51">
        <v>7.14</v>
      </c>
      <c r="M50" s="246">
        <f t="shared" si="4"/>
        <v>9.14</v>
      </c>
      <c r="N50" s="43">
        <v>2</v>
      </c>
      <c r="O50" s="46">
        <v>8.5</v>
      </c>
      <c r="P50" s="36">
        <f t="shared" si="5"/>
        <v>10.5</v>
      </c>
      <c r="Q50" s="37">
        <f t="shared" si="6"/>
        <v>19.64</v>
      </c>
    </row>
    <row r="51" spans="1:22" ht="16.5" customHeight="1">
      <c r="A51" s="98">
        <f t="shared" si="7"/>
        <v>16</v>
      </c>
      <c r="B51" s="225" t="s">
        <v>134</v>
      </c>
      <c r="C51" s="251">
        <v>2016</v>
      </c>
      <c r="D51" s="225" t="s">
        <v>216</v>
      </c>
      <c r="E51" s="55"/>
      <c r="F51" s="55"/>
      <c r="G51" s="56"/>
      <c r="H51" s="55"/>
      <c r="I51" s="55"/>
      <c r="J51" s="57"/>
      <c r="K51" s="49">
        <v>2</v>
      </c>
      <c r="L51" s="51">
        <v>7.77</v>
      </c>
      <c r="M51" s="246">
        <f t="shared" si="4"/>
        <v>9.77</v>
      </c>
      <c r="N51" s="43">
        <v>1.5</v>
      </c>
      <c r="O51" s="46">
        <v>8.27</v>
      </c>
      <c r="P51" s="36">
        <f t="shared" si="5"/>
        <v>9.77</v>
      </c>
      <c r="Q51" s="37">
        <f t="shared" si="6"/>
        <v>19.54</v>
      </c>
    </row>
    <row r="52" spans="1:22" ht="16.5" customHeight="1">
      <c r="A52" s="98">
        <f t="shared" si="7"/>
        <v>17</v>
      </c>
      <c r="B52" s="225" t="s">
        <v>138</v>
      </c>
      <c r="C52" s="251">
        <v>2016</v>
      </c>
      <c r="D52" s="225" t="s">
        <v>216</v>
      </c>
      <c r="E52" s="55"/>
      <c r="F52" s="55"/>
      <c r="G52" s="56"/>
      <c r="H52" s="55"/>
      <c r="I52" s="55"/>
      <c r="J52" s="57"/>
      <c r="K52" s="49">
        <v>2</v>
      </c>
      <c r="L52" s="51">
        <v>7.94</v>
      </c>
      <c r="M52" s="246">
        <f t="shared" si="4"/>
        <v>9.9400000000000013</v>
      </c>
      <c r="N52" s="43">
        <v>1.5</v>
      </c>
      <c r="O52" s="46">
        <f>8.3-0.3</f>
        <v>8</v>
      </c>
      <c r="P52" s="36">
        <f t="shared" si="5"/>
        <v>9.5</v>
      </c>
      <c r="Q52" s="37">
        <f t="shared" si="6"/>
        <v>19.440000000000001</v>
      </c>
    </row>
    <row r="53" spans="1:22" ht="16.5" customHeight="1">
      <c r="A53" s="98">
        <f t="shared" si="7"/>
        <v>18</v>
      </c>
      <c r="B53" s="225" t="s">
        <v>123</v>
      </c>
      <c r="C53" s="251">
        <v>2016</v>
      </c>
      <c r="D53" s="225" t="s">
        <v>232</v>
      </c>
      <c r="E53" s="55"/>
      <c r="F53" s="55"/>
      <c r="G53" s="56"/>
      <c r="H53" s="55"/>
      <c r="I53" s="55"/>
      <c r="J53" s="57"/>
      <c r="K53" s="49">
        <v>2</v>
      </c>
      <c r="L53" s="51">
        <v>6.84</v>
      </c>
      <c r="M53" s="246">
        <f t="shared" si="4"/>
        <v>8.84</v>
      </c>
      <c r="N53" s="43">
        <v>2</v>
      </c>
      <c r="O53" s="46">
        <v>8.4</v>
      </c>
      <c r="P53" s="36">
        <f t="shared" si="5"/>
        <v>10.4</v>
      </c>
      <c r="Q53" s="37">
        <f t="shared" si="6"/>
        <v>19.240000000000002</v>
      </c>
    </row>
    <row r="54" spans="1:22" ht="16.5" customHeight="1">
      <c r="A54" s="98">
        <f t="shared" si="7"/>
        <v>19</v>
      </c>
      <c r="B54" s="225" t="s">
        <v>129</v>
      </c>
      <c r="C54" s="251">
        <v>2016</v>
      </c>
      <c r="D54" s="225" t="s">
        <v>212</v>
      </c>
      <c r="E54" s="55"/>
      <c r="F54" s="55"/>
      <c r="G54" s="56"/>
      <c r="H54" s="55"/>
      <c r="I54" s="55"/>
      <c r="J54" s="57"/>
      <c r="K54" s="49">
        <v>2</v>
      </c>
      <c r="L54" s="51">
        <v>7.84</v>
      </c>
      <c r="M54" s="246">
        <f t="shared" si="4"/>
        <v>9.84</v>
      </c>
      <c r="N54" s="43">
        <v>2</v>
      </c>
      <c r="O54" s="46">
        <v>7.24</v>
      </c>
      <c r="P54" s="36">
        <f t="shared" si="5"/>
        <v>9.24</v>
      </c>
      <c r="Q54" s="37">
        <f t="shared" si="6"/>
        <v>19.079999999999998</v>
      </c>
    </row>
    <row r="55" spans="1:22" ht="16.5" customHeight="1" thickBot="1">
      <c r="A55" s="197">
        <f t="shared" si="7"/>
        <v>20</v>
      </c>
      <c r="B55" s="226" t="s">
        <v>121</v>
      </c>
      <c r="C55" s="252">
        <v>2016</v>
      </c>
      <c r="D55" s="226" t="s">
        <v>217</v>
      </c>
      <c r="E55" s="58"/>
      <c r="F55" s="58"/>
      <c r="G55" s="59"/>
      <c r="H55" s="58"/>
      <c r="I55" s="58"/>
      <c r="J55" s="60"/>
      <c r="K55" s="61">
        <v>1.5</v>
      </c>
      <c r="L55" s="62">
        <v>7.2</v>
      </c>
      <c r="M55" s="81">
        <f t="shared" si="4"/>
        <v>8.6999999999999993</v>
      </c>
      <c r="N55" s="61">
        <v>1.5</v>
      </c>
      <c r="O55" s="62">
        <f>8.34-0.3</f>
        <v>8.0399999999999991</v>
      </c>
      <c r="P55" s="169">
        <f t="shared" si="5"/>
        <v>9.5399999999999991</v>
      </c>
      <c r="Q55" s="141">
        <f t="shared" si="6"/>
        <v>18.239999999999998</v>
      </c>
      <c r="S55" s="42"/>
      <c r="T55" s="42"/>
      <c r="U55" s="42"/>
      <c r="V55" s="42"/>
    </row>
    <row r="56" spans="1:22" s="65" customFormat="1" ht="16.5" customHeight="1">
      <c r="A56" s="55"/>
      <c r="B56" s="117"/>
      <c r="C56" s="55"/>
      <c r="D56" s="117"/>
      <c r="E56" s="55"/>
      <c r="F56" s="55"/>
      <c r="G56" s="56"/>
      <c r="H56" s="55"/>
      <c r="I56" s="55"/>
      <c r="J56" s="56"/>
      <c r="K56" s="63"/>
      <c r="L56" s="63"/>
      <c r="M56" s="63"/>
      <c r="N56" s="63"/>
      <c r="O56" s="63"/>
      <c r="P56" s="63"/>
      <c r="Q56" s="64"/>
    </row>
    <row r="57" spans="1:22" s="65" customFormat="1" ht="16.5" customHeight="1">
      <c r="A57" s="55"/>
      <c r="B57" s="117"/>
      <c r="C57" s="55"/>
      <c r="D57" s="117"/>
      <c r="E57" s="55"/>
      <c r="F57" s="55"/>
      <c r="G57" s="56"/>
      <c r="H57" s="55"/>
      <c r="I57" s="55"/>
      <c r="J57" s="56"/>
      <c r="K57" s="63"/>
      <c r="L57" s="63"/>
      <c r="M57" s="63"/>
      <c r="N57" s="63"/>
      <c r="O57" s="63"/>
      <c r="P57" s="63"/>
      <c r="Q57" s="64"/>
    </row>
    <row r="58" spans="1:22" s="65" customFormat="1" ht="16.5" customHeight="1">
      <c r="A58" s="55"/>
      <c r="B58" s="117"/>
      <c r="C58" s="55"/>
      <c r="D58" s="117"/>
      <c r="E58" s="55"/>
      <c r="F58" s="55"/>
      <c r="G58" s="56"/>
      <c r="H58" s="55"/>
      <c r="I58" s="55"/>
      <c r="J58" s="56"/>
      <c r="K58" s="63"/>
      <c r="L58" s="63"/>
      <c r="M58" s="63"/>
      <c r="N58" s="63"/>
      <c r="O58" s="63"/>
      <c r="P58" s="63"/>
      <c r="Q58" s="64"/>
    </row>
    <row r="59" spans="1:22" s="65" customFormat="1" ht="16.5" customHeight="1">
      <c r="A59" s="55"/>
      <c r="B59" s="117"/>
      <c r="C59" s="55"/>
      <c r="D59" s="117"/>
      <c r="E59" s="55"/>
      <c r="F59" s="55"/>
      <c r="G59" s="56"/>
      <c r="H59" s="55"/>
      <c r="I59" s="55"/>
      <c r="J59" s="56"/>
      <c r="K59" s="63"/>
      <c r="L59" s="63"/>
      <c r="M59" s="63"/>
      <c r="N59" s="63"/>
      <c r="O59" s="63"/>
      <c r="P59" s="63"/>
      <c r="Q59" s="64"/>
    </row>
    <row r="60" spans="1:22" s="65" customFormat="1" ht="16.5" customHeight="1">
      <c r="A60" s="55"/>
      <c r="B60" s="117"/>
      <c r="C60" s="55"/>
      <c r="D60" s="117"/>
      <c r="E60" s="55"/>
      <c r="F60" s="55"/>
      <c r="G60" s="56"/>
      <c r="H60" s="55"/>
      <c r="I60" s="55"/>
      <c r="J60" s="56"/>
      <c r="K60" s="63"/>
      <c r="L60" s="63"/>
      <c r="M60" s="63"/>
      <c r="N60" s="63"/>
      <c r="O60" s="63"/>
      <c r="P60" s="63"/>
      <c r="Q60" s="64"/>
    </row>
    <row r="61" spans="1:22" s="65" customFormat="1" ht="16.5" customHeight="1">
      <c r="A61" s="55"/>
      <c r="B61" s="117"/>
      <c r="C61" s="55"/>
      <c r="D61" s="117"/>
      <c r="E61" s="55"/>
      <c r="F61" s="55"/>
      <c r="G61" s="56"/>
      <c r="H61" s="55"/>
      <c r="I61" s="55"/>
      <c r="J61" s="56"/>
      <c r="K61" s="63"/>
      <c r="L61" s="63"/>
      <c r="M61" s="63"/>
      <c r="N61" s="63"/>
      <c r="O61" s="63"/>
      <c r="P61" s="63"/>
      <c r="Q61" s="64"/>
    </row>
    <row r="62" spans="1:22" s="65" customFormat="1" ht="16.5" customHeight="1">
      <c r="A62" s="55"/>
      <c r="B62" s="117"/>
      <c r="C62" s="55"/>
      <c r="D62" s="117"/>
      <c r="E62" s="55"/>
      <c r="F62" s="55"/>
      <c r="G62" s="56"/>
      <c r="H62" s="55"/>
      <c r="I62" s="55"/>
      <c r="J62" s="56"/>
      <c r="K62" s="63"/>
      <c r="L62" s="63"/>
      <c r="M62" s="63"/>
      <c r="N62" s="63"/>
      <c r="O62" s="63"/>
      <c r="P62" s="63"/>
      <c r="Q62" s="64"/>
    </row>
    <row r="63" spans="1:22" s="65" customFormat="1" ht="16.5" customHeight="1">
      <c r="A63" s="55"/>
      <c r="B63" s="117"/>
      <c r="C63" s="55"/>
      <c r="D63" s="117"/>
      <c r="E63" s="55"/>
      <c r="F63" s="55"/>
      <c r="G63" s="56"/>
      <c r="H63" s="55"/>
      <c r="I63" s="55"/>
      <c r="J63" s="56"/>
      <c r="K63" s="63"/>
      <c r="L63" s="63"/>
      <c r="M63" s="63"/>
      <c r="N63" s="63"/>
      <c r="O63" s="63"/>
      <c r="P63" s="63"/>
      <c r="Q63" s="64"/>
    </row>
    <row r="64" spans="1:22" s="65" customFormat="1" ht="16.5" customHeight="1" thickBot="1">
      <c r="A64" s="55"/>
      <c r="B64" s="117"/>
      <c r="C64" s="55"/>
      <c r="D64" s="117"/>
      <c r="E64" s="55"/>
      <c r="F64" s="55"/>
      <c r="G64" s="56"/>
      <c r="H64" s="55"/>
      <c r="I64" s="55"/>
      <c r="J64" s="56"/>
      <c r="K64" s="63"/>
      <c r="L64" s="63"/>
      <c r="M64" s="63"/>
      <c r="N64" s="63"/>
      <c r="O64" s="63"/>
      <c r="P64" s="63"/>
      <c r="Q64" s="64"/>
    </row>
    <row r="65" spans="1:22" ht="20.100000000000001" customHeight="1" thickBot="1">
      <c r="A65" s="296" t="s">
        <v>53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4"/>
    </row>
    <row r="66" spans="1:22" ht="12" customHeight="1">
      <c r="A66" s="300" t="s">
        <v>8</v>
      </c>
      <c r="B66" s="294" t="s">
        <v>0</v>
      </c>
      <c r="C66" s="294" t="s">
        <v>17</v>
      </c>
      <c r="D66" s="303" t="s">
        <v>1</v>
      </c>
      <c r="E66" s="15"/>
      <c r="F66" s="16"/>
      <c r="G66" s="16"/>
      <c r="H66" s="317"/>
      <c r="I66" s="318"/>
      <c r="J66" s="319"/>
      <c r="K66" s="308" t="s">
        <v>5</v>
      </c>
      <c r="L66" s="292"/>
      <c r="M66" s="293"/>
      <c r="N66" s="312" t="s">
        <v>6</v>
      </c>
      <c r="O66" s="292"/>
      <c r="P66" s="293"/>
      <c r="Q66" s="309" t="s">
        <v>7</v>
      </c>
    </row>
    <row r="67" spans="1:22" ht="13.5" thickBot="1">
      <c r="A67" s="301"/>
      <c r="B67" s="295"/>
      <c r="C67" s="302"/>
      <c r="D67" s="304"/>
      <c r="E67" s="18"/>
      <c r="F67" s="19"/>
      <c r="G67" s="19"/>
      <c r="H67" s="66"/>
      <c r="I67" s="66"/>
      <c r="J67" s="67"/>
      <c r="K67" s="68" t="s">
        <v>10</v>
      </c>
      <c r="L67" s="69" t="s">
        <v>11</v>
      </c>
      <c r="M67" s="70" t="s">
        <v>3</v>
      </c>
      <c r="N67" s="71" t="s">
        <v>10</v>
      </c>
      <c r="O67" s="69" t="s">
        <v>11</v>
      </c>
      <c r="P67" s="70" t="s">
        <v>3</v>
      </c>
      <c r="Q67" s="295"/>
    </row>
    <row r="68" spans="1:22" s="42" customFormat="1" ht="16.5" customHeight="1">
      <c r="A68" s="179">
        <f>A67+1</f>
        <v>1</v>
      </c>
      <c r="B68" s="200" t="s">
        <v>91</v>
      </c>
      <c r="C68" s="212">
        <v>2015</v>
      </c>
      <c r="D68" s="206" t="s">
        <v>233</v>
      </c>
      <c r="E68" s="25"/>
      <c r="F68" s="25"/>
      <c r="G68" s="26"/>
      <c r="H68" s="25"/>
      <c r="I68" s="25"/>
      <c r="J68" s="26"/>
      <c r="K68" s="39">
        <v>2</v>
      </c>
      <c r="L68" s="41">
        <v>9.14</v>
      </c>
      <c r="M68" s="148">
        <f t="shared" ref="M68:M80" si="8">SUM(K68:L68)</f>
        <v>11.14</v>
      </c>
      <c r="N68" s="39">
        <v>2</v>
      </c>
      <c r="O68" s="41">
        <v>8.94</v>
      </c>
      <c r="P68" s="125">
        <f t="shared" ref="P68:P80" si="9">SUM(N68:O68)</f>
        <v>10.94</v>
      </c>
      <c r="Q68" s="30">
        <f t="shared" ref="Q68:Q80" si="10">M68+P68</f>
        <v>22.08</v>
      </c>
      <c r="R68" s="14"/>
      <c r="S68" s="14"/>
      <c r="T68" s="14"/>
      <c r="U68" s="14"/>
      <c r="V68" s="14"/>
    </row>
    <row r="69" spans="1:22" s="42" customFormat="1" ht="16.5" customHeight="1">
      <c r="A69" s="172">
        <f>A68+1</f>
        <v>2</v>
      </c>
      <c r="B69" s="201" t="s">
        <v>23</v>
      </c>
      <c r="C69" s="213">
        <v>2015</v>
      </c>
      <c r="D69" s="207" t="s">
        <v>233</v>
      </c>
      <c r="E69" s="65"/>
      <c r="F69" s="55"/>
      <c r="G69" s="56"/>
      <c r="H69" s="74"/>
      <c r="I69" s="74"/>
      <c r="J69" s="75"/>
      <c r="K69" s="43">
        <v>2</v>
      </c>
      <c r="L69" s="46">
        <v>9.17</v>
      </c>
      <c r="M69" s="147">
        <f t="shared" si="8"/>
        <v>11.17</v>
      </c>
      <c r="N69" s="43">
        <v>2</v>
      </c>
      <c r="O69" s="46">
        <v>8.57</v>
      </c>
      <c r="P69" s="126">
        <f t="shared" si="9"/>
        <v>10.57</v>
      </c>
      <c r="Q69" s="37">
        <f t="shared" si="10"/>
        <v>21.740000000000002</v>
      </c>
      <c r="R69" s="14"/>
      <c r="S69" s="14"/>
      <c r="T69" s="14"/>
      <c r="U69" s="14"/>
      <c r="V69" s="14"/>
    </row>
    <row r="70" spans="1:22" s="42" customFormat="1" ht="16.5" customHeight="1" thickBot="1">
      <c r="A70" s="184">
        <f t="shared" ref="A70:A80" si="11">A69+1</f>
        <v>3</v>
      </c>
      <c r="B70" s="202" t="s">
        <v>82</v>
      </c>
      <c r="C70" s="214">
        <v>2015</v>
      </c>
      <c r="D70" s="208" t="s">
        <v>223</v>
      </c>
      <c r="E70" s="137"/>
      <c r="F70" s="137"/>
      <c r="G70" s="138"/>
      <c r="H70" s="137"/>
      <c r="I70" s="137"/>
      <c r="J70" s="138"/>
      <c r="K70" s="61">
        <v>2</v>
      </c>
      <c r="L70" s="62">
        <v>8.17</v>
      </c>
      <c r="M70" s="139">
        <f t="shared" si="8"/>
        <v>10.17</v>
      </c>
      <c r="N70" s="61">
        <v>2</v>
      </c>
      <c r="O70" s="62">
        <v>8.3000000000000007</v>
      </c>
      <c r="P70" s="140">
        <f t="shared" si="9"/>
        <v>10.3</v>
      </c>
      <c r="Q70" s="141">
        <f t="shared" si="10"/>
        <v>20.47</v>
      </c>
      <c r="R70" s="14"/>
      <c r="S70" s="14"/>
      <c r="T70" s="14"/>
      <c r="U70" s="14"/>
      <c r="V70" s="14"/>
    </row>
    <row r="71" spans="1:22" ht="16.5" customHeight="1">
      <c r="A71" s="174">
        <f t="shared" si="11"/>
        <v>4</v>
      </c>
      <c r="B71" s="203" t="s">
        <v>90</v>
      </c>
      <c r="C71" s="215">
        <v>2015</v>
      </c>
      <c r="D71" s="209" t="s">
        <v>223</v>
      </c>
      <c r="E71" s="31"/>
      <c r="F71" s="31"/>
      <c r="G71" s="32"/>
      <c r="H71" s="31"/>
      <c r="I71" s="31"/>
      <c r="J71" s="32"/>
      <c r="K71" s="128">
        <v>2</v>
      </c>
      <c r="L71" s="120">
        <v>7.77</v>
      </c>
      <c r="M71" s="129">
        <f t="shared" si="8"/>
        <v>9.77</v>
      </c>
      <c r="N71" s="128">
        <v>2</v>
      </c>
      <c r="O71" s="120">
        <v>8.0399999999999991</v>
      </c>
      <c r="P71" s="130">
        <f t="shared" si="9"/>
        <v>10.039999999999999</v>
      </c>
      <c r="Q71" s="131">
        <f t="shared" si="10"/>
        <v>19.809999999999999</v>
      </c>
      <c r="R71" s="42"/>
      <c r="S71" s="42"/>
      <c r="T71" s="42"/>
      <c r="U71" s="42"/>
      <c r="V71" s="42"/>
    </row>
    <row r="72" spans="1:22" ht="16.5" customHeight="1">
      <c r="A72" s="98">
        <f t="shared" si="11"/>
        <v>5</v>
      </c>
      <c r="B72" s="204" t="s">
        <v>87</v>
      </c>
      <c r="C72" s="216">
        <v>2015</v>
      </c>
      <c r="D72" s="210" t="s">
        <v>223</v>
      </c>
      <c r="E72" s="31"/>
      <c r="F72" s="31"/>
      <c r="G72" s="32"/>
      <c r="H72" s="31"/>
      <c r="I72" s="31"/>
      <c r="J72" s="32"/>
      <c r="K72" s="43">
        <v>2</v>
      </c>
      <c r="L72" s="46">
        <v>7.47</v>
      </c>
      <c r="M72" s="72">
        <f t="shared" si="8"/>
        <v>9.4699999999999989</v>
      </c>
      <c r="N72" s="43">
        <v>2</v>
      </c>
      <c r="O72" s="46">
        <v>8.14</v>
      </c>
      <c r="P72" s="73">
        <f t="shared" si="9"/>
        <v>10.14</v>
      </c>
      <c r="Q72" s="48">
        <f t="shared" si="10"/>
        <v>19.61</v>
      </c>
      <c r="T72" s="78"/>
      <c r="V72" s="78"/>
    </row>
    <row r="73" spans="1:22" ht="16.5" customHeight="1">
      <c r="A73" s="98">
        <f t="shared" si="11"/>
        <v>6</v>
      </c>
      <c r="B73" s="204" t="s">
        <v>85</v>
      </c>
      <c r="C73" s="216">
        <v>2015</v>
      </c>
      <c r="D73" s="210" t="s">
        <v>232</v>
      </c>
      <c r="E73" s="65"/>
      <c r="F73" s="55"/>
      <c r="G73" s="56"/>
      <c r="H73" s="74"/>
      <c r="I73" s="74"/>
      <c r="J73" s="75"/>
      <c r="K73" s="43">
        <v>2</v>
      </c>
      <c r="L73" s="46">
        <v>7.24</v>
      </c>
      <c r="M73" s="76">
        <f t="shared" si="8"/>
        <v>9.24</v>
      </c>
      <c r="N73" s="43">
        <v>2</v>
      </c>
      <c r="O73" s="46">
        <v>8.07</v>
      </c>
      <c r="P73" s="77">
        <f t="shared" si="9"/>
        <v>10.07</v>
      </c>
      <c r="Q73" s="48">
        <f t="shared" si="10"/>
        <v>19.310000000000002</v>
      </c>
      <c r="R73" s="42"/>
      <c r="S73" s="42"/>
      <c r="T73" s="42"/>
      <c r="U73" s="42"/>
      <c r="V73" s="42"/>
    </row>
    <row r="74" spans="1:22" ht="16.5" customHeight="1">
      <c r="A74" s="98">
        <f t="shared" si="11"/>
        <v>7</v>
      </c>
      <c r="B74" s="204" t="s">
        <v>89</v>
      </c>
      <c r="C74" s="216">
        <v>2015</v>
      </c>
      <c r="D74" s="210" t="s">
        <v>232</v>
      </c>
      <c r="E74" s="31"/>
      <c r="F74" s="31"/>
      <c r="G74" s="32"/>
      <c r="H74" s="31"/>
      <c r="I74" s="31"/>
      <c r="J74" s="32"/>
      <c r="K74" s="43">
        <v>2</v>
      </c>
      <c r="L74" s="46">
        <v>7.6</v>
      </c>
      <c r="M74" s="72">
        <f t="shared" si="8"/>
        <v>9.6</v>
      </c>
      <c r="N74" s="43">
        <v>1.5</v>
      </c>
      <c r="O74" s="46">
        <v>8.1</v>
      </c>
      <c r="P74" s="73">
        <f t="shared" si="9"/>
        <v>9.6</v>
      </c>
      <c r="Q74" s="48">
        <f t="shared" si="10"/>
        <v>19.2</v>
      </c>
    </row>
    <row r="75" spans="1:22" ht="16.5" customHeight="1">
      <c r="A75" s="98">
        <f t="shared" si="11"/>
        <v>8</v>
      </c>
      <c r="B75" s="204" t="s">
        <v>80</v>
      </c>
      <c r="C75" s="216">
        <v>2015</v>
      </c>
      <c r="D75" s="210" t="s">
        <v>214</v>
      </c>
      <c r="E75" s="31"/>
      <c r="F75" s="31"/>
      <c r="G75" s="32"/>
      <c r="H75" s="31"/>
      <c r="I75" s="31"/>
      <c r="J75" s="32"/>
      <c r="K75" s="43">
        <v>2</v>
      </c>
      <c r="L75" s="46">
        <v>6.57</v>
      </c>
      <c r="M75" s="121">
        <f t="shared" si="8"/>
        <v>8.57</v>
      </c>
      <c r="N75" s="43">
        <v>2</v>
      </c>
      <c r="O75" s="46">
        <v>8.44</v>
      </c>
      <c r="P75" s="73">
        <f t="shared" si="9"/>
        <v>10.44</v>
      </c>
      <c r="Q75" s="48">
        <f t="shared" si="10"/>
        <v>19.009999999999998</v>
      </c>
    </row>
    <row r="76" spans="1:22" ht="16.5" customHeight="1">
      <c r="A76" s="98">
        <f t="shared" si="11"/>
        <v>9</v>
      </c>
      <c r="B76" s="204" t="s">
        <v>88</v>
      </c>
      <c r="C76" s="216">
        <v>2015</v>
      </c>
      <c r="D76" s="210" t="s">
        <v>231</v>
      </c>
      <c r="E76" s="31"/>
      <c r="F76" s="31"/>
      <c r="G76" s="32"/>
      <c r="H76" s="31"/>
      <c r="I76" s="31"/>
      <c r="J76" s="32"/>
      <c r="K76" s="43">
        <v>2</v>
      </c>
      <c r="L76" s="46">
        <v>6.57</v>
      </c>
      <c r="M76" s="72">
        <f t="shared" si="8"/>
        <v>8.57</v>
      </c>
      <c r="N76" s="43">
        <v>1.5</v>
      </c>
      <c r="O76" s="46">
        <v>8.64</v>
      </c>
      <c r="P76" s="73">
        <f t="shared" si="9"/>
        <v>10.14</v>
      </c>
      <c r="Q76" s="48">
        <f t="shared" si="10"/>
        <v>18.71</v>
      </c>
    </row>
    <row r="77" spans="1:22" ht="16.5" customHeight="1">
      <c r="A77" s="98">
        <f t="shared" si="11"/>
        <v>10</v>
      </c>
      <c r="B77" s="204" t="s">
        <v>83</v>
      </c>
      <c r="C77" s="216">
        <v>2015</v>
      </c>
      <c r="D77" s="210" t="s">
        <v>232</v>
      </c>
      <c r="E77" s="65"/>
      <c r="F77" s="55"/>
      <c r="G77" s="56"/>
      <c r="H77" s="74"/>
      <c r="I77" s="74"/>
      <c r="J77" s="75"/>
      <c r="K77" s="43">
        <v>2</v>
      </c>
      <c r="L77" s="46">
        <v>6.74</v>
      </c>
      <c r="M77" s="76">
        <f t="shared" si="8"/>
        <v>8.74</v>
      </c>
      <c r="N77" s="43">
        <v>1.5</v>
      </c>
      <c r="O77" s="46">
        <v>8.1999999999999993</v>
      </c>
      <c r="P77" s="77">
        <f t="shared" si="9"/>
        <v>9.6999999999999993</v>
      </c>
      <c r="Q77" s="48">
        <f t="shared" si="10"/>
        <v>18.439999999999998</v>
      </c>
    </row>
    <row r="78" spans="1:22" ht="16.5" customHeight="1">
      <c r="A78" s="98">
        <f t="shared" si="11"/>
        <v>11</v>
      </c>
      <c r="B78" s="204" t="s">
        <v>81</v>
      </c>
      <c r="C78" s="216">
        <v>2015</v>
      </c>
      <c r="D78" s="210" t="s">
        <v>220</v>
      </c>
      <c r="E78" s="31"/>
      <c r="F78" s="31"/>
      <c r="G78" s="32"/>
      <c r="H78" s="31"/>
      <c r="I78" s="31"/>
      <c r="J78" s="32"/>
      <c r="K78" s="43">
        <v>1.5</v>
      </c>
      <c r="L78" s="46">
        <v>6.14</v>
      </c>
      <c r="M78" s="72">
        <f t="shared" si="8"/>
        <v>7.64</v>
      </c>
      <c r="N78" s="43">
        <v>2</v>
      </c>
      <c r="O78" s="46">
        <v>8.1</v>
      </c>
      <c r="P78" s="73">
        <f t="shared" si="9"/>
        <v>10.1</v>
      </c>
      <c r="Q78" s="48">
        <f t="shared" si="10"/>
        <v>17.739999999999998</v>
      </c>
    </row>
    <row r="79" spans="1:22" ht="16.5" customHeight="1">
      <c r="A79" s="98">
        <f t="shared" si="11"/>
        <v>12</v>
      </c>
      <c r="B79" s="204" t="s">
        <v>244</v>
      </c>
      <c r="C79" s="216">
        <v>2015</v>
      </c>
      <c r="D79" s="210" t="s">
        <v>228</v>
      </c>
      <c r="E79" s="31"/>
      <c r="F79" s="31"/>
      <c r="G79" s="32"/>
      <c r="H79" s="31"/>
      <c r="I79" s="31"/>
      <c r="J79" s="32"/>
      <c r="K79" s="43">
        <v>1.5</v>
      </c>
      <c r="L79" s="46">
        <v>6.47</v>
      </c>
      <c r="M79" s="72">
        <f t="shared" si="8"/>
        <v>7.97</v>
      </c>
      <c r="N79" s="43">
        <v>2</v>
      </c>
      <c r="O79" s="46">
        <v>6.94</v>
      </c>
      <c r="P79" s="73">
        <f t="shared" si="9"/>
        <v>8.9400000000000013</v>
      </c>
      <c r="Q79" s="48">
        <f t="shared" si="10"/>
        <v>16.91</v>
      </c>
    </row>
    <row r="80" spans="1:22" ht="16.5" customHeight="1" thickBot="1">
      <c r="A80" s="197">
        <f t="shared" si="11"/>
        <v>13</v>
      </c>
      <c r="B80" s="205" t="s">
        <v>86</v>
      </c>
      <c r="C80" s="217">
        <v>2015</v>
      </c>
      <c r="D80" s="211" t="s">
        <v>220</v>
      </c>
      <c r="E80" s="137"/>
      <c r="F80" s="137"/>
      <c r="G80" s="138"/>
      <c r="H80" s="137"/>
      <c r="I80" s="137"/>
      <c r="J80" s="138"/>
      <c r="K80" s="61">
        <v>2</v>
      </c>
      <c r="L80" s="62">
        <v>6.64</v>
      </c>
      <c r="M80" s="145">
        <f t="shared" si="8"/>
        <v>8.64</v>
      </c>
      <c r="N80" s="61">
        <v>1.5</v>
      </c>
      <c r="O80" s="62">
        <v>6.57</v>
      </c>
      <c r="P80" s="146">
        <f t="shared" si="9"/>
        <v>8.07</v>
      </c>
      <c r="Q80" s="93">
        <f t="shared" si="10"/>
        <v>16.71</v>
      </c>
    </row>
    <row r="81" spans="1:22" ht="16.5" customHeight="1" thickBot="1">
      <c r="A81" s="31"/>
      <c r="B81" s="65"/>
      <c r="C81" s="55"/>
      <c r="D81" s="65"/>
      <c r="E81" s="65"/>
      <c r="F81" s="55"/>
      <c r="G81" s="56"/>
      <c r="H81" s="74"/>
      <c r="I81" s="74"/>
      <c r="J81" s="75"/>
      <c r="K81" s="63"/>
      <c r="L81" s="63"/>
      <c r="M81" s="79"/>
      <c r="N81" s="63"/>
      <c r="O81" s="63"/>
      <c r="P81" s="79"/>
      <c r="Q81" s="64"/>
    </row>
    <row r="82" spans="1:22" ht="20.100000000000001" customHeight="1" thickBot="1">
      <c r="A82" s="296" t="s">
        <v>68</v>
      </c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30"/>
    </row>
    <row r="83" spans="1:22">
      <c r="A83" s="300" t="s">
        <v>8</v>
      </c>
      <c r="B83" s="294" t="s">
        <v>0</v>
      </c>
      <c r="C83" s="294" t="s">
        <v>17</v>
      </c>
      <c r="D83" s="294" t="s">
        <v>1</v>
      </c>
      <c r="E83" s="15"/>
      <c r="F83" s="16"/>
      <c r="G83" s="16"/>
      <c r="H83" s="317"/>
      <c r="I83" s="317"/>
      <c r="J83" s="328"/>
      <c r="K83" s="312" t="s">
        <v>5</v>
      </c>
      <c r="L83" s="308"/>
      <c r="M83" s="327"/>
      <c r="N83" s="312" t="s">
        <v>6</v>
      </c>
      <c r="O83" s="308"/>
      <c r="P83" s="327"/>
      <c r="Q83" s="309" t="s">
        <v>7</v>
      </c>
    </row>
    <row r="84" spans="1:22" ht="13.5" thickBot="1">
      <c r="A84" s="321"/>
      <c r="B84" s="302"/>
      <c r="C84" s="302"/>
      <c r="D84" s="302"/>
      <c r="E84" s="18"/>
      <c r="F84" s="19"/>
      <c r="G84" s="19"/>
      <c r="H84" s="66"/>
      <c r="I84" s="66"/>
      <c r="J84" s="67"/>
      <c r="K84" s="71" t="s">
        <v>10</v>
      </c>
      <c r="L84" s="69" t="s">
        <v>11</v>
      </c>
      <c r="M84" s="70" t="s">
        <v>3</v>
      </c>
      <c r="N84" s="71" t="s">
        <v>10</v>
      </c>
      <c r="O84" s="69" t="s">
        <v>11</v>
      </c>
      <c r="P84" s="70" t="s">
        <v>3</v>
      </c>
      <c r="Q84" s="326"/>
    </row>
    <row r="85" spans="1:22" s="42" customFormat="1" ht="16.5" customHeight="1">
      <c r="A85" s="212">
        <f>A84+1</f>
        <v>1</v>
      </c>
      <c r="B85" s="259" t="s">
        <v>42</v>
      </c>
      <c r="C85" s="212">
        <v>2014</v>
      </c>
      <c r="D85" s="223" t="s">
        <v>233</v>
      </c>
      <c r="E85" s="83"/>
      <c r="F85" s="52"/>
      <c r="G85" s="53"/>
      <c r="H85" s="84"/>
      <c r="I85" s="84"/>
      <c r="J85" s="85"/>
      <c r="K85" s="39">
        <v>2.6</v>
      </c>
      <c r="L85" s="41">
        <v>8.3000000000000007</v>
      </c>
      <c r="M85" s="118">
        <f t="shared" ref="M85:M93" si="12">SUM(K85:L85)</f>
        <v>10.9</v>
      </c>
      <c r="N85" s="39">
        <v>2.5</v>
      </c>
      <c r="O85" s="41">
        <v>8.4</v>
      </c>
      <c r="P85" s="182">
        <f t="shared" ref="P85:P93" si="13">SUM(N85:O85)</f>
        <v>10.9</v>
      </c>
      <c r="Q85" s="30">
        <f t="shared" ref="Q85:Q93" si="14">M85+P85</f>
        <v>21.8</v>
      </c>
      <c r="R85" s="14"/>
    </row>
    <row r="86" spans="1:22" s="42" customFormat="1" ht="16.5" customHeight="1">
      <c r="A86" s="213">
        <f>A85+1</f>
        <v>2</v>
      </c>
      <c r="B86" s="260" t="s">
        <v>146</v>
      </c>
      <c r="C86" s="213">
        <v>2014</v>
      </c>
      <c r="D86" s="224" t="s">
        <v>222</v>
      </c>
      <c r="E86" s="65"/>
      <c r="F86" s="55"/>
      <c r="G86" s="56"/>
      <c r="H86" s="74"/>
      <c r="I86" s="74"/>
      <c r="J86" s="86"/>
      <c r="K86" s="43">
        <v>2.6</v>
      </c>
      <c r="L86" s="46">
        <v>8.8000000000000007</v>
      </c>
      <c r="M86" s="147">
        <f t="shared" si="12"/>
        <v>11.4</v>
      </c>
      <c r="N86" s="43">
        <v>2.5</v>
      </c>
      <c r="O86" s="46">
        <v>7.86</v>
      </c>
      <c r="P86" s="126">
        <f t="shared" si="13"/>
        <v>10.36</v>
      </c>
      <c r="Q86" s="37">
        <f t="shared" si="14"/>
        <v>21.759999999999998</v>
      </c>
      <c r="R86" s="65"/>
      <c r="S86" s="65"/>
      <c r="T86" s="65"/>
      <c r="U86" s="65"/>
      <c r="V86" s="65"/>
    </row>
    <row r="87" spans="1:22" s="42" customFormat="1" ht="16.5" customHeight="1" thickBot="1">
      <c r="A87" s="214">
        <f t="shared" ref="A87:A93" si="15">A86+1</f>
        <v>3</v>
      </c>
      <c r="B87" s="261" t="s">
        <v>143</v>
      </c>
      <c r="C87" s="214">
        <v>2014</v>
      </c>
      <c r="D87" s="238" t="s">
        <v>220</v>
      </c>
      <c r="E87" s="88"/>
      <c r="F87" s="58"/>
      <c r="G87" s="59"/>
      <c r="H87" s="89"/>
      <c r="I87" s="89"/>
      <c r="J87" s="90"/>
      <c r="K87" s="61">
        <v>2.2000000000000002</v>
      </c>
      <c r="L87" s="62">
        <v>8.77</v>
      </c>
      <c r="M87" s="186">
        <f t="shared" si="12"/>
        <v>10.969999999999999</v>
      </c>
      <c r="N87" s="61">
        <v>2</v>
      </c>
      <c r="O87" s="62">
        <v>8.74</v>
      </c>
      <c r="P87" s="187">
        <f t="shared" si="13"/>
        <v>10.74</v>
      </c>
      <c r="Q87" s="141">
        <f t="shared" si="14"/>
        <v>21.71</v>
      </c>
      <c r="R87" s="65"/>
      <c r="S87" s="65"/>
      <c r="T87" s="65"/>
      <c r="U87" s="65"/>
      <c r="V87" s="65"/>
    </row>
    <row r="88" spans="1:22" s="42" customFormat="1" ht="16.5" customHeight="1">
      <c r="A88" s="215">
        <f t="shared" si="15"/>
        <v>4</v>
      </c>
      <c r="B88" s="262" t="s">
        <v>40</v>
      </c>
      <c r="C88" s="215">
        <v>2014</v>
      </c>
      <c r="D88" s="232" t="s">
        <v>219</v>
      </c>
      <c r="E88" s="65"/>
      <c r="F88" s="55"/>
      <c r="G88" s="56"/>
      <c r="H88" s="74"/>
      <c r="I88" s="74"/>
      <c r="J88" s="86"/>
      <c r="K88" s="128">
        <v>2</v>
      </c>
      <c r="L88" s="120">
        <v>8.44</v>
      </c>
      <c r="M88" s="177">
        <f t="shared" si="12"/>
        <v>10.44</v>
      </c>
      <c r="N88" s="128">
        <v>2.5</v>
      </c>
      <c r="O88" s="120">
        <v>8.5</v>
      </c>
      <c r="P88" s="178">
        <f t="shared" si="13"/>
        <v>11</v>
      </c>
      <c r="Q88" s="131">
        <f t="shared" si="14"/>
        <v>21.439999999999998</v>
      </c>
      <c r="R88" s="14"/>
    </row>
    <row r="89" spans="1:22" ht="16.5" customHeight="1">
      <c r="A89" s="216">
        <f t="shared" si="15"/>
        <v>5</v>
      </c>
      <c r="B89" s="263" t="s">
        <v>38</v>
      </c>
      <c r="C89" s="216">
        <v>2014</v>
      </c>
      <c r="D89" s="225" t="s">
        <v>228</v>
      </c>
      <c r="E89" s="65"/>
      <c r="F89" s="55"/>
      <c r="G89" s="56"/>
      <c r="H89" s="74"/>
      <c r="I89" s="74"/>
      <c r="J89" s="86"/>
      <c r="K89" s="43">
        <v>2.5</v>
      </c>
      <c r="L89" s="46">
        <v>7.74</v>
      </c>
      <c r="M89" s="76">
        <f t="shared" si="12"/>
        <v>10.24</v>
      </c>
      <c r="N89" s="43">
        <v>2.5</v>
      </c>
      <c r="O89" s="46">
        <v>7.64</v>
      </c>
      <c r="P89" s="77">
        <f t="shared" si="13"/>
        <v>10.14</v>
      </c>
      <c r="Q89" s="48">
        <f t="shared" si="14"/>
        <v>20.380000000000003</v>
      </c>
    </row>
    <row r="90" spans="1:22" ht="16.5" customHeight="1">
      <c r="A90" s="216">
        <f t="shared" si="15"/>
        <v>6</v>
      </c>
      <c r="B90" s="263" t="s">
        <v>144</v>
      </c>
      <c r="C90" s="216">
        <v>2014</v>
      </c>
      <c r="D90" s="225" t="s">
        <v>228</v>
      </c>
      <c r="E90" s="65"/>
      <c r="F90" s="55"/>
      <c r="G90" s="56"/>
      <c r="H90" s="74"/>
      <c r="I90" s="74"/>
      <c r="J90" s="86"/>
      <c r="K90" s="43">
        <v>2</v>
      </c>
      <c r="L90" s="46">
        <v>7.7</v>
      </c>
      <c r="M90" s="76">
        <f t="shared" si="12"/>
        <v>9.6999999999999993</v>
      </c>
      <c r="N90" s="43">
        <v>1.5</v>
      </c>
      <c r="O90" s="46">
        <v>7.47</v>
      </c>
      <c r="P90" s="77">
        <f t="shared" si="13"/>
        <v>8.9699999999999989</v>
      </c>
      <c r="Q90" s="48">
        <f t="shared" si="14"/>
        <v>18.669999999999998</v>
      </c>
    </row>
    <row r="91" spans="1:22" ht="16.5" customHeight="1">
      <c r="A91" s="216">
        <f t="shared" si="15"/>
        <v>7</v>
      </c>
      <c r="B91" s="263" t="s">
        <v>142</v>
      </c>
      <c r="C91" s="216">
        <v>2014</v>
      </c>
      <c r="D91" s="225" t="s">
        <v>231</v>
      </c>
      <c r="E91" s="65"/>
      <c r="F91" s="55"/>
      <c r="G91" s="56"/>
      <c r="H91" s="74"/>
      <c r="I91" s="74"/>
      <c r="J91" s="86"/>
      <c r="K91" s="43">
        <v>2.6</v>
      </c>
      <c r="L91" s="46">
        <v>6.3</v>
      </c>
      <c r="M91" s="76">
        <f t="shared" si="12"/>
        <v>8.9</v>
      </c>
      <c r="N91" s="43">
        <v>2.7</v>
      </c>
      <c r="O91" s="46">
        <v>7</v>
      </c>
      <c r="P91" s="77">
        <f t="shared" si="13"/>
        <v>9.6999999999999993</v>
      </c>
      <c r="Q91" s="48">
        <f t="shared" si="14"/>
        <v>18.600000000000001</v>
      </c>
    </row>
    <row r="92" spans="1:22" s="65" customFormat="1" ht="16.5" customHeight="1">
      <c r="A92" s="216">
        <f t="shared" si="15"/>
        <v>8</v>
      </c>
      <c r="B92" s="263" t="s">
        <v>147</v>
      </c>
      <c r="C92" s="216">
        <v>2014</v>
      </c>
      <c r="D92" s="225" t="s">
        <v>216</v>
      </c>
      <c r="F92" s="55"/>
      <c r="G92" s="56"/>
      <c r="H92" s="74"/>
      <c r="I92" s="74"/>
      <c r="J92" s="86"/>
      <c r="K92" s="43">
        <v>1.9</v>
      </c>
      <c r="L92" s="46">
        <v>7.34</v>
      </c>
      <c r="M92" s="76">
        <f t="shared" si="12"/>
        <v>9.24</v>
      </c>
      <c r="N92" s="43">
        <v>2</v>
      </c>
      <c r="O92" s="46">
        <v>7.2</v>
      </c>
      <c r="P92" s="77">
        <f t="shared" si="13"/>
        <v>9.1999999999999993</v>
      </c>
      <c r="Q92" s="48">
        <f t="shared" si="14"/>
        <v>18.439999999999998</v>
      </c>
      <c r="R92" s="14"/>
      <c r="S92" s="14"/>
      <c r="T92" s="14"/>
      <c r="U92" s="14"/>
      <c r="V92" s="14"/>
    </row>
    <row r="93" spans="1:22" s="65" customFormat="1" ht="16.5" customHeight="1" thickBot="1">
      <c r="A93" s="217">
        <f t="shared" si="15"/>
        <v>9</v>
      </c>
      <c r="B93" s="264" t="s">
        <v>148</v>
      </c>
      <c r="C93" s="217">
        <v>2014</v>
      </c>
      <c r="D93" s="226" t="s">
        <v>228</v>
      </c>
      <c r="E93" s="88"/>
      <c r="F93" s="58"/>
      <c r="G93" s="59"/>
      <c r="H93" s="89"/>
      <c r="I93" s="89"/>
      <c r="J93" s="90"/>
      <c r="K93" s="61">
        <v>2.5</v>
      </c>
      <c r="L93" s="62">
        <v>3.8</v>
      </c>
      <c r="M93" s="91">
        <f t="shared" si="12"/>
        <v>6.3</v>
      </c>
      <c r="N93" s="61">
        <v>2.5</v>
      </c>
      <c r="O93" s="62">
        <v>8.3000000000000007</v>
      </c>
      <c r="P93" s="92">
        <f t="shared" si="13"/>
        <v>10.8</v>
      </c>
      <c r="Q93" s="93">
        <f t="shared" si="14"/>
        <v>17.100000000000001</v>
      </c>
      <c r="R93" s="14"/>
      <c r="S93" s="42"/>
      <c r="T93" s="42"/>
      <c r="U93" s="42"/>
      <c r="V93" s="42"/>
    </row>
    <row r="94" spans="1:22" s="65" customFormat="1" ht="16.5" customHeight="1">
      <c r="A94" s="19"/>
      <c r="C94" s="55"/>
      <c r="F94" s="55"/>
      <c r="G94" s="56"/>
      <c r="H94" s="74"/>
      <c r="I94" s="74"/>
      <c r="J94" s="75"/>
      <c r="K94" s="63"/>
      <c r="L94" s="63"/>
      <c r="M94" s="79"/>
      <c r="N94" s="63"/>
      <c r="O94" s="63"/>
      <c r="P94" s="79"/>
      <c r="Q94" s="94"/>
    </row>
    <row r="95" spans="1:22" s="65" customFormat="1" ht="16.5" customHeight="1">
      <c r="A95" s="19"/>
      <c r="C95" s="55"/>
      <c r="F95" s="55"/>
      <c r="G95" s="56"/>
      <c r="H95" s="74"/>
      <c r="I95" s="74"/>
      <c r="J95" s="75"/>
      <c r="K95" s="63"/>
      <c r="L95" s="63"/>
      <c r="M95" s="79"/>
      <c r="N95" s="63"/>
      <c r="O95" s="63"/>
      <c r="P95" s="79"/>
      <c r="Q95" s="94"/>
    </row>
    <row r="96" spans="1:22" s="65" customFormat="1" ht="16.5" customHeight="1" thickBot="1">
      <c r="A96" s="19"/>
      <c r="C96" s="55"/>
      <c r="F96" s="55"/>
      <c r="G96" s="56"/>
      <c r="H96" s="74"/>
      <c r="I96" s="74"/>
      <c r="J96" s="75"/>
      <c r="K96" s="63"/>
      <c r="L96" s="63"/>
      <c r="M96" s="79"/>
      <c r="N96" s="63"/>
      <c r="O96" s="63"/>
      <c r="P96" s="79"/>
      <c r="Q96" s="94"/>
    </row>
    <row r="97" spans="1:22" s="42" customFormat="1" ht="20.100000000000001" customHeight="1" thickBot="1">
      <c r="A97" s="296" t="s">
        <v>236</v>
      </c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5"/>
    </row>
    <row r="98" spans="1:22" s="42" customFormat="1" ht="12.75" customHeight="1">
      <c r="A98" s="300" t="s">
        <v>8</v>
      </c>
      <c r="B98" s="294" t="s">
        <v>0</v>
      </c>
      <c r="C98" s="294" t="s">
        <v>17</v>
      </c>
      <c r="D98" s="294" t="s">
        <v>1</v>
      </c>
      <c r="E98" s="291" t="s">
        <v>2</v>
      </c>
      <c r="F98" s="292"/>
      <c r="G98" s="293"/>
      <c r="H98" s="291" t="s">
        <v>4</v>
      </c>
      <c r="I98" s="305"/>
      <c r="J98" s="320"/>
      <c r="K98" s="291" t="s">
        <v>5</v>
      </c>
      <c r="L98" s="305"/>
      <c r="M98" s="320"/>
      <c r="N98" s="291" t="s">
        <v>6</v>
      </c>
      <c r="O98" s="305"/>
      <c r="P98" s="320"/>
      <c r="Q98" s="294" t="s">
        <v>7</v>
      </c>
    </row>
    <row r="99" spans="1:22" ht="12.75" customHeight="1" thickBot="1">
      <c r="A99" s="321"/>
      <c r="B99" s="302"/>
      <c r="C99" s="302"/>
      <c r="D99" s="302"/>
      <c r="E99" s="21" t="s">
        <v>10</v>
      </c>
      <c r="F99" s="22" t="s">
        <v>11</v>
      </c>
      <c r="G99" s="23" t="s">
        <v>3</v>
      </c>
      <c r="H99" s="21" t="s">
        <v>10</v>
      </c>
      <c r="I99" s="22" t="s">
        <v>11</v>
      </c>
      <c r="J99" s="23" t="s">
        <v>3</v>
      </c>
      <c r="K99" s="21" t="s">
        <v>10</v>
      </c>
      <c r="L99" s="22" t="s">
        <v>11</v>
      </c>
      <c r="M99" s="23" t="s">
        <v>3</v>
      </c>
      <c r="N99" s="21" t="s">
        <v>10</v>
      </c>
      <c r="O99" s="22" t="s">
        <v>11</v>
      </c>
      <c r="P99" s="23" t="s">
        <v>3</v>
      </c>
      <c r="Q99" s="302"/>
    </row>
    <row r="100" spans="1:22" ht="16.5" customHeight="1">
      <c r="A100" s="179">
        <f>A99+1</f>
        <v>1</v>
      </c>
      <c r="B100" s="133" t="s">
        <v>26</v>
      </c>
      <c r="C100" s="156">
        <v>2013</v>
      </c>
      <c r="D100" s="191" t="s">
        <v>219</v>
      </c>
      <c r="E100" s="83"/>
      <c r="F100" s="25"/>
      <c r="G100" s="26"/>
      <c r="H100" s="282"/>
      <c r="I100" s="282"/>
      <c r="J100" s="283"/>
      <c r="K100" s="39">
        <v>3</v>
      </c>
      <c r="L100" s="41">
        <v>9.07</v>
      </c>
      <c r="M100" s="183">
        <f t="shared" ref="M100:M125" si="16">SUM(K100:L100)</f>
        <v>12.07</v>
      </c>
      <c r="N100" s="96">
        <v>2.9</v>
      </c>
      <c r="O100" s="97">
        <v>7.97</v>
      </c>
      <c r="P100" s="118">
        <f t="shared" ref="P100:P125" si="17">N100+O100</f>
        <v>10.87</v>
      </c>
      <c r="Q100" s="286">
        <f t="shared" ref="Q100:Q125" si="18">M100+P100</f>
        <v>22.939999999999998</v>
      </c>
      <c r="R100" s="65"/>
      <c r="S100" s="65"/>
      <c r="T100" s="65"/>
      <c r="U100" s="65"/>
      <c r="V100" s="65"/>
    </row>
    <row r="101" spans="1:22" ht="16.5" customHeight="1">
      <c r="A101" s="172">
        <f>A100+1</f>
        <v>2</v>
      </c>
      <c r="B101" s="122" t="s">
        <v>32</v>
      </c>
      <c r="C101" s="158">
        <v>2013</v>
      </c>
      <c r="D101" s="192" t="s">
        <v>233</v>
      </c>
      <c r="E101" s="65"/>
      <c r="F101" s="31"/>
      <c r="G101" s="32"/>
      <c r="H101" s="103"/>
      <c r="I101" s="103"/>
      <c r="J101" s="104"/>
      <c r="K101" s="43">
        <v>3.1</v>
      </c>
      <c r="L101" s="46">
        <v>7.94</v>
      </c>
      <c r="M101" s="106">
        <f t="shared" si="16"/>
        <v>11.040000000000001</v>
      </c>
      <c r="N101" s="100">
        <v>2.8</v>
      </c>
      <c r="O101" s="101">
        <v>8.24</v>
      </c>
      <c r="P101" s="221">
        <f t="shared" si="17"/>
        <v>11.04</v>
      </c>
      <c r="Q101" s="287">
        <f t="shared" si="18"/>
        <v>22.08</v>
      </c>
    </row>
    <row r="102" spans="1:22" ht="16.5" customHeight="1" thickBot="1">
      <c r="A102" s="184">
        <f t="shared" ref="A102:A125" si="19">A101+1</f>
        <v>3</v>
      </c>
      <c r="B102" s="136" t="s">
        <v>27</v>
      </c>
      <c r="C102" s="157">
        <v>2013</v>
      </c>
      <c r="D102" s="193" t="s">
        <v>228</v>
      </c>
      <c r="E102" s="88"/>
      <c r="F102" s="58"/>
      <c r="G102" s="59"/>
      <c r="H102" s="89"/>
      <c r="I102" s="89"/>
      <c r="J102" s="90"/>
      <c r="K102" s="61">
        <v>2.5</v>
      </c>
      <c r="L102" s="62">
        <v>8.0399999999999991</v>
      </c>
      <c r="M102" s="241">
        <f t="shared" si="16"/>
        <v>10.54</v>
      </c>
      <c r="N102" s="111">
        <v>2.8</v>
      </c>
      <c r="O102" s="108">
        <v>8.17</v>
      </c>
      <c r="P102" s="240">
        <f t="shared" si="17"/>
        <v>10.969999999999999</v>
      </c>
      <c r="Q102" s="288">
        <f t="shared" si="18"/>
        <v>21.509999999999998</v>
      </c>
    </row>
    <row r="103" spans="1:22" ht="16.5" customHeight="1">
      <c r="A103" s="174">
        <f t="shared" si="19"/>
        <v>4</v>
      </c>
      <c r="B103" s="127" t="s">
        <v>24</v>
      </c>
      <c r="C103" s="159">
        <v>2013</v>
      </c>
      <c r="D103" s="194" t="s">
        <v>225</v>
      </c>
      <c r="E103" s="65"/>
      <c r="F103" s="55"/>
      <c r="G103" s="56"/>
      <c r="H103" s="74"/>
      <c r="I103" s="74"/>
      <c r="J103" s="86"/>
      <c r="K103" s="128">
        <v>3</v>
      </c>
      <c r="L103" s="120">
        <v>7.27</v>
      </c>
      <c r="M103" s="269">
        <f t="shared" si="16"/>
        <v>10.27</v>
      </c>
      <c r="N103" s="237">
        <v>2.9</v>
      </c>
      <c r="O103" s="234">
        <v>7.3</v>
      </c>
      <c r="P103" s="268">
        <f t="shared" si="17"/>
        <v>10.199999999999999</v>
      </c>
      <c r="Q103" s="289">
        <f t="shared" si="18"/>
        <v>20.47</v>
      </c>
    </row>
    <row r="104" spans="1:22" ht="16.5" customHeight="1">
      <c r="A104" s="98">
        <f t="shared" si="19"/>
        <v>5</v>
      </c>
      <c r="B104" s="24" t="s">
        <v>29</v>
      </c>
      <c r="C104" s="82">
        <v>2013</v>
      </c>
      <c r="D104" s="195" t="s">
        <v>220</v>
      </c>
      <c r="E104" s="65"/>
      <c r="F104" s="31"/>
      <c r="G104" s="32"/>
      <c r="H104" s="103"/>
      <c r="I104" s="103"/>
      <c r="J104" s="104"/>
      <c r="K104" s="43">
        <v>2.4</v>
      </c>
      <c r="L104" s="46">
        <v>8.4</v>
      </c>
      <c r="M104" s="106">
        <f t="shared" si="16"/>
        <v>10.8</v>
      </c>
      <c r="N104" s="100">
        <v>2.2000000000000002</v>
      </c>
      <c r="O104" s="101">
        <v>7.47</v>
      </c>
      <c r="P104" s="221">
        <f t="shared" si="17"/>
        <v>9.67</v>
      </c>
      <c r="Q104" s="287">
        <f t="shared" si="18"/>
        <v>20.47</v>
      </c>
    </row>
    <row r="105" spans="1:22" ht="16.5" customHeight="1">
      <c r="A105" s="98">
        <f t="shared" si="19"/>
        <v>6</v>
      </c>
      <c r="B105" s="24" t="s">
        <v>194</v>
      </c>
      <c r="C105" s="82">
        <v>2013</v>
      </c>
      <c r="D105" s="195" t="s">
        <v>212</v>
      </c>
      <c r="E105" s="65"/>
      <c r="F105" s="31"/>
      <c r="G105" s="32"/>
      <c r="H105" s="103"/>
      <c r="I105" s="103"/>
      <c r="J105" s="104"/>
      <c r="K105" s="43">
        <v>3</v>
      </c>
      <c r="L105" s="46">
        <v>7.07</v>
      </c>
      <c r="M105" s="106">
        <f t="shared" si="16"/>
        <v>10.07</v>
      </c>
      <c r="N105" s="100">
        <v>2.2000000000000002</v>
      </c>
      <c r="O105" s="101">
        <v>8.0869999999999997</v>
      </c>
      <c r="P105" s="221">
        <f t="shared" si="17"/>
        <v>10.286999999999999</v>
      </c>
      <c r="Q105" s="287">
        <f t="shared" si="18"/>
        <v>20.356999999999999</v>
      </c>
    </row>
    <row r="106" spans="1:22" ht="16.5" customHeight="1">
      <c r="A106" s="98">
        <f t="shared" si="19"/>
        <v>7</v>
      </c>
      <c r="B106" s="24" t="s">
        <v>186</v>
      </c>
      <c r="C106" s="82">
        <v>2013</v>
      </c>
      <c r="D106" s="195" t="s">
        <v>216</v>
      </c>
      <c r="E106" s="65"/>
      <c r="F106" s="31"/>
      <c r="G106" s="32"/>
      <c r="H106" s="103"/>
      <c r="I106" s="103"/>
      <c r="J106" s="104"/>
      <c r="K106" s="43">
        <v>1.2</v>
      </c>
      <c r="L106" s="46">
        <v>8.5</v>
      </c>
      <c r="M106" s="106">
        <f t="shared" si="16"/>
        <v>9.6999999999999993</v>
      </c>
      <c r="N106" s="100">
        <v>2.8</v>
      </c>
      <c r="O106" s="101">
        <v>7.6</v>
      </c>
      <c r="P106" s="221">
        <f t="shared" si="17"/>
        <v>10.399999999999999</v>
      </c>
      <c r="Q106" s="287">
        <f t="shared" si="18"/>
        <v>20.099999999999998</v>
      </c>
    </row>
    <row r="107" spans="1:22" ht="16.5" customHeight="1">
      <c r="A107" s="98">
        <f t="shared" si="19"/>
        <v>8</v>
      </c>
      <c r="B107" s="24" t="s">
        <v>197</v>
      </c>
      <c r="C107" s="82">
        <v>2013</v>
      </c>
      <c r="D107" s="195" t="s">
        <v>216</v>
      </c>
      <c r="E107" s="65"/>
      <c r="F107" s="31"/>
      <c r="G107" s="32"/>
      <c r="H107" s="103"/>
      <c r="I107" s="103"/>
      <c r="J107" s="104"/>
      <c r="K107" s="43">
        <v>3</v>
      </c>
      <c r="L107" s="46">
        <v>6.57</v>
      </c>
      <c r="M107" s="106">
        <f t="shared" si="16"/>
        <v>9.57</v>
      </c>
      <c r="N107" s="100">
        <v>2.8</v>
      </c>
      <c r="O107" s="101">
        <v>7.67</v>
      </c>
      <c r="P107" s="221">
        <f t="shared" si="17"/>
        <v>10.469999999999999</v>
      </c>
      <c r="Q107" s="287">
        <f t="shared" si="18"/>
        <v>20.04</v>
      </c>
    </row>
    <row r="108" spans="1:22" ht="16.5" customHeight="1">
      <c r="A108" s="98">
        <f t="shared" si="19"/>
        <v>9</v>
      </c>
      <c r="B108" s="24" t="s">
        <v>188</v>
      </c>
      <c r="C108" s="82">
        <v>2013</v>
      </c>
      <c r="D108" s="195" t="s">
        <v>212</v>
      </c>
      <c r="E108" s="65"/>
      <c r="F108" s="31"/>
      <c r="G108" s="32"/>
      <c r="H108" s="103"/>
      <c r="I108" s="103"/>
      <c r="J108" s="104"/>
      <c r="K108" s="43">
        <v>1.8</v>
      </c>
      <c r="L108" s="46">
        <v>7.07</v>
      </c>
      <c r="M108" s="106">
        <f t="shared" si="16"/>
        <v>8.870000000000001</v>
      </c>
      <c r="N108" s="100">
        <v>2.2999999999999998</v>
      </c>
      <c r="O108" s="101">
        <v>7.77</v>
      </c>
      <c r="P108" s="221">
        <f t="shared" si="17"/>
        <v>10.07</v>
      </c>
      <c r="Q108" s="287">
        <f t="shared" si="18"/>
        <v>18.940000000000001</v>
      </c>
    </row>
    <row r="109" spans="1:22" ht="16.5" customHeight="1">
      <c r="A109" s="98">
        <f t="shared" si="19"/>
        <v>10</v>
      </c>
      <c r="B109" s="24" t="s">
        <v>183</v>
      </c>
      <c r="C109" s="82">
        <v>2013</v>
      </c>
      <c r="D109" s="195" t="s">
        <v>214</v>
      </c>
      <c r="E109" s="19"/>
      <c r="F109" s="19"/>
      <c r="G109" s="19"/>
      <c r="H109" s="66"/>
      <c r="I109" s="66"/>
      <c r="J109" s="67"/>
      <c r="K109" s="43">
        <v>3</v>
      </c>
      <c r="L109" s="46">
        <v>6.04</v>
      </c>
      <c r="M109" s="106">
        <f t="shared" si="16"/>
        <v>9.0399999999999991</v>
      </c>
      <c r="N109" s="100">
        <v>2.2000000000000002</v>
      </c>
      <c r="O109" s="101">
        <v>7.6</v>
      </c>
      <c r="P109" s="221">
        <f t="shared" si="17"/>
        <v>9.8000000000000007</v>
      </c>
      <c r="Q109" s="287">
        <f t="shared" si="18"/>
        <v>18.84</v>
      </c>
    </row>
    <row r="110" spans="1:22" ht="16.5" customHeight="1">
      <c r="A110" s="98">
        <f t="shared" si="19"/>
        <v>11</v>
      </c>
      <c r="B110" s="24" t="s">
        <v>185</v>
      </c>
      <c r="C110" s="82">
        <v>2013</v>
      </c>
      <c r="D110" s="195" t="s">
        <v>214</v>
      </c>
      <c r="E110" s="65"/>
      <c r="F110" s="31"/>
      <c r="G110" s="32"/>
      <c r="H110" s="103"/>
      <c r="I110" s="103"/>
      <c r="J110" s="104"/>
      <c r="K110" s="43">
        <v>2.5</v>
      </c>
      <c r="L110" s="46">
        <v>6.07</v>
      </c>
      <c r="M110" s="106">
        <f t="shared" si="16"/>
        <v>8.57</v>
      </c>
      <c r="N110" s="100">
        <v>2.2000000000000002</v>
      </c>
      <c r="O110" s="101">
        <v>7.97</v>
      </c>
      <c r="P110" s="221">
        <f t="shared" si="17"/>
        <v>10.17</v>
      </c>
      <c r="Q110" s="287">
        <f t="shared" si="18"/>
        <v>18.740000000000002</v>
      </c>
    </row>
    <row r="111" spans="1:22" ht="16.5" customHeight="1">
      <c r="A111" s="98">
        <f t="shared" si="19"/>
        <v>12</v>
      </c>
      <c r="B111" s="24" t="s">
        <v>189</v>
      </c>
      <c r="C111" s="82">
        <v>2013</v>
      </c>
      <c r="D111" s="195" t="s">
        <v>216</v>
      </c>
      <c r="E111" s="65"/>
      <c r="F111" s="31"/>
      <c r="G111" s="32"/>
      <c r="H111" s="103"/>
      <c r="I111" s="103"/>
      <c r="J111" s="104"/>
      <c r="K111" s="43">
        <v>3</v>
      </c>
      <c r="L111" s="46">
        <v>5.37</v>
      </c>
      <c r="M111" s="106">
        <f t="shared" si="16"/>
        <v>8.370000000000001</v>
      </c>
      <c r="N111" s="100">
        <v>2.9</v>
      </c>
      <c r="O111" s="101">
        <v>7.47</v>
      </c>
      <c r="P111" s="221">
        <f t="shared" si="17"/>
        <v>10.37</v>
      </c>
      <c r="Q111" s="287">
        <f t="shared" si="18"/>
        <v>18.740000000000002</v>
      </c>
    </row>
    <row r="112" spans="1:22" ht="16.5" customHeight="1">
      <c r="A112" s="98">
        <f t="shared" si="19"/>
        <v>13</v>
      </c>
      <c r="B112" s="24" t="s">
        <v>28</v>
      </c>
      <c r="C112" s="82">
        <v>2013</v>
      </c>
      <c r="D112" s="195" t="s">
        <v>225</v>
      </c>
      <c r="E112" s="19"/>
      <c r="F112" s="19"/>
      <c r="G112" s="19"/>
      <c r="H112" s="66"/>
      <c r="I112" s="66"/>
      <c r="J112" s="67"/>
      <c r="K112" s="43">
        <v>1.4</v>
      </c>
      <c r="L112" s="46">
        <v>7.37</v>
      </c>
      <c r="M112" s="106">
        <f t="shared" si="16"/>
        <v>8.77</v>
      </c>
      <c r="N112" s="100">
        <v>2.7</v>
      </c>
      <c r="O112" s="101">
        <f>7.4-0.3</f>
        <v>7.1000000000000005</v>
      </c>
      <c r="P112" s="221">
        <f t="shared" si="17"/>
        <v>9.8000000000000007</v>
      </c>
      <c r="Q112" s="287">
        <f t="shared" si="18"/>
        <v>18.57</v>
      </c>
    </row>
    <row r="113" spans="1:17" ht="16.5" customHeight="1">
      <c r="A113" s="98">
        <f t="shared" si="19"/>
        <v>14</v>
      </c>
      <c r="B113" s="24" t="s">
        <v>187</v>
      </c>
      <c r="C113" s="82">
        <v>2013</v>
      </c>
      <c r="D113" s="195" t="s">
        <v>228</v>
      </c>
      <c r="E113" s="65"/>
      <c r="F113" s="31"/>
      <c r="G113" s="32"/>
      <c r="H113" s="103"/>
      <c r="I113" s="103"/>
      <c r="J113" s="104"/>
      <c r="K113" s="43">
        <v>2.9</v>
      </c>
      <c r="L113" s="46">
        <v>5.57</v>
      </c>
      <c r="M113" s="106">
        <f t="shared" si="16"/>
        <v>8.4700000000000006</v>
      </c>
      <c r="N113" s="100">
        <v>2.2000000000000002</v>
      </c>
      <c r="O113" s="101">
        <v>7.87</v>
      </c>
      <c r="P113" s="221">
        <f t="shared" si="17"/>
        <v>10.07</v>
      </c>
      <c r="Q113" s="287">
        <f t="shared" si="18"/>
        <v>18.54</v>
      </c>
    </row>
    <row r="114" spans="1:17" ht="16.5" customHeight="1">
      <c r="A114" s="98">
        <f t="shared" si="19"/>
        <v>15</v>
      </c>
      <c r="B114" s="24" t="s">
        <v>191</v>
      </c>
      <c r="C114" s="82">
        <v>2013</v>
      </c>
      <c r="D114" s="195" t="s">
        <v>245</v>
      </c>
      <c r="E114" s="65"/>
      <c r="F114" s="31"/>
      <c r="G114" s="32"/>
      <c r="H114" s="103"/>
      <c r="I114" s="103"/>
      <c r="J114" s="104"/>
      <c r="K114" s="43">
        <v>1.8</v>
      </c>
      <c r="L114" s="46">
        <v>6.64</v>
      </c>
      <c r="M114" s="106">
        <f t="shared" si="16"/>
        <v>8.44</v>
      </c>
      <c r="N114" s="100">
        <v>2.2999999999999998</v>
      </c>
      <c r="O114" s="101">
        <v>7.6</v>
      </c>
      <c r="P114" s="221">
        <f t="shared" si="17"/>
        <v>9.8999999999999986</v>
      </c>
      <c r="Q114" s="287">
        <f t="shared" si="18"/>
        <v>18.339999999999996</v>
      </c>
    </row>
    <row r="115" spans="1:17" ht="16.5" customHeight="1">
      <c r="A115" s="98">
        <f t="shared" si="19"/>
        <v>16</v>
      </c>
      <c r="B115" s="24" t="s">
        <v>195</v>
      </c>
      <c r="C115" s="82">
        <v>2013</v>
      </c>
      <c r="D115" s="195" t="s">
        <v>231</v>
      </c>
      <c r="E115" s="65"/>
      <c r="F115" s="31"/>
      <c r="G115" s="32"/>
      <c r="H115" s="103"/>
      <c r="I115" s="103"/>
      <c r="J115" s="104"/>
      <c r="K115" s="43">
        <v>2.5</v>
      </c>
      <c r="L115" s="46">
        <v>5.64</v>
      </c>
      <c r="M115" s="106">
        <f t="shared" si="16"/>
        <v>8.14</v>
      </c>
      <c r="N115" s="100">
        <v>2.9</v>
      </c>
      <c r="O115" s="101">
        <v>7.07</v>
      </c>
      <c r="P115" s="221">
        <f t="shared" si="17"/>
        <v>9.9700000000000006</v>
      </c>
      <c r="Q115" s="287">
        <f t="shared" si="18"/>
        <v>18.11</v>
      </c>
    </row>
    <row r="116" spans="1:17" ht="16.5" customHeight="1">
      <c r="A116" s="98">
        <f t="shared" si="19"/>
        <v>17</v>
      </c>
      <c r="B116" s="24" t="s">
        <v>34</v>
      </c>
      <c r="C116" s="82">
        <v>2013</v>
      </c>
      <c r="D116" s="195" t="s">
        <v>223</v>
      </c>
      <c r="E116" s="65"/>
      <c r="F116" s="31"/>
      <c r="G116" s="32"/>
      <c r="H116" s="103"/>
      <c r="I116" s="103"/>
      <c r="J116" s="104"/>
      <c r="K116" s="43">
        <v>3.1</v>
      </c>
      <c r="L116" s="46">
        <v>4.87</v>
      </c>
      <c r="M116" s="106">
        <f t="shared" si="16"/>
        <v>7.9700000000000006</v>
      </c>
      <c r="N116" s="100">
        <v>2.9</v>
      </c>
      <c r="O116" s="101">
        <v>7</v>
      </c>
      <c r="P116" s="221">
        <f t="shared" si="17"/>
        <v>9.9</v>
      </c>
      <c r="Q116" s="287">
        <f t="shared" si="18"/>
        <v>17.87</v>
      </c>
    </row>
    <row r="117" spans="1:17" ht="16.5" customHeight="1">
      <c r="A117" s="98">
        <f t="shared" si="19"/>
        <v>18</v>
      </c>
      <c r="B117" s="24" t="s">
        <v>25</v>
      </c>
      <c r="C117" s="82">
        <v>2013</v>
      </c>
      <c r="D117" s="195" t="s">
        <v>220</v>
      </c>
      <c r="E117" s="65"/>
      <c r="F117" s="31"/>
      <c r="G117" s="32"/>
      <c r="H117" s="103"/>
      <c r="I117" s="103"/>
      <c r="J117" s="104"/>
      <c r="K117" s="43">
        <v>1.7</v>
      </c>
      <c r="L117" s="46">
        <v>6.37</v>
      </c>
      <c r="M117" s="106">
        <f t="shared" si="16"/>
        <v>8.07</v>
      </c>
      <c r="N117" s="100">
        <v>2.2999999999999998</v>
      </c>
      <c r="O117" s="101">
        <v>7.47</v>
      </c>
      <c r="P117" s="221">
        <f t="shared" si="17"/>
        <v>9.77</v>
      </c>
      <c r="Q117" s="287">
        <f t="shared" si="18"/>
        <v>17.84</v>
      </c>
    </row>
    <row r="118" spans="1:17" ht="16.5" customHeight="1">
      <c r="A118" s="98">
        <f t="shared" si="19"/>
        <v>19</v>
      </c>
      <c r="B118" s="24" t="s">
        <v>30</v>
      </c>
      <c r="C118" s="82">
        <v>2013</v>
      </c>
      <c r="D118" s="195" t="s">
        <v>225</v>
      </c>
      <c r="E118" s="65"/>
      <c r="F118" s="31"/>
      <c r="G118" s="32"/>
      <c r="H118" s="103"/>
      <c r="I118" s="103"/>
      <c r="J118" s="104"/>
      <c r="K118" s="43">
        <v>1.8</v>
      </c>
      <c r="L118" s="46">
        <v>5.74</v>
      </c>
      <c r="M118" s="106">
        <f t="shared" si="16"/>
        <v>7.54</v>
      </c>
      <c r="N118" s="100">
        <v>3</v>
      </c>
      <c r="O118" s="101">
        <v>7.3</v>
      </c>
      <c r="P118" s="221">
        <f t="shared" si="17"/>
        <v>10.3</v>
      </c>
      <c r="Q118" s="287">
        <f t="shared" si="18"/>
        <v>17.84</v>
      </c>
    </row>
    <row r="119" spans="1:17" ht="16.5" customHeight="1">
      <c r="A119" s="98">
        <f t="shared" si="19"/>
        <v>20</v>
      </c>
      <c r="B119" s="24" t="s">
        <v>190</v>
      </c>
      <c r="C119" s="82">
        <v>2013</v>
      </c>
      <c r="D119" s="195" t="s">
        <v>225</v>
      </c>
      <c r="E119" s="65"/>
      <c r="F119" s="31"/>
      <c r="G119" s="32"/>
      <c r="H119" s="103"/>
      <c r="I119" s="103"/>
      <c r="J119" s="104"/>
      <c r="K119" s="43">
        <v>1.9</v>
      </c>
      <c r="L119" s="46">
        <v>6.14</v>
      </c>
      <c r="M119" s="106">
        <f t="shared" si="16"/>
        <v>8.0399999999999991</v>
      </c>
      <c r="N119" s="100">
        <v>2.4</v>
      </c>
      <c r="O119" s="101">
        <v>7.27</v>
      </c>
      <c r="P119" s="221">
        <f t="shared" si="17"/>
        <v>9.67</v>
      </c>
      <c r="Q119" s="287">
        <f t="shared" si="18"/>
        <v>17.71</v>
      </c>
    </row>
    <row r="120" spans="1:17" ht="16.5" customHeight="1">
      <c r="A120" s="98">
        <f t="shared" si="19"/>
        <v>21</v>
      </c>
      <c r="B120" s="24" t="s">
        <v>31</v>
      </c>
      <c r="C120" s="82">
        <v>2013</v>
      </c>
      <c r="D120" s="195" t="s">
        <v>245</v>
      </c>
      <c r="E120" s="65"/>
      <c r="F120" s="31"/>
      <c r="G120" s="32"/>
      <c r="H120" s="103"/>
      <c r="I120" s="103"/>
      <c r="J120" s="104"/>
      <c r="K120" s="43">
        <v>3</v>
      </c>
      <c r="L120" s="46">
        <v>4.37</v>
      </c>
      <c r="M120" s="106">
        <f t="shared" si="16"/>
        <v>7.37</v>
      </c>
      <c r="N120" s="100">
        <v>2.1</v>
      </c>
      <c r="O120" s="101">
        <v>7.77</v>
      </c>
      <c r="P120" s="221">
        <f t="shared" si="17"/>
        <v>9.8699999999999992</v>
      </c>
      <c r="Q120" s="287">
        <f t="shared" si="18"/>
        <v>17.239999999999998</v>
      </c>
    </row>
    <row r="121" spans="1:17" ht="16.5" customHeight="1">
      <c r="A121" s="98">
        <f t="shared" si="19"/>
        <v>22</v>
      </c>
      <c r="B121" s="24" t="s">
        <v>192</v>
      </c>
      <c r="C121" s="82">
        <v>2013</v>
      </c>
      <c r="D121" s="195" t="s">
        <v>231</v>
      </c>
      <c r="E121" s="65"/>
      <c r="F121" s="31"/>
      <c r="G121" s="32"/>
      <c r="H121" s="103"/>
      <c r="I121" s="103"/>
      <c r="J121" s="104"/>
      <c r="K121" s="43">
        <v>2.4</v>
      </c>
      <c r="L121" s="46">
        <v>5.34</v>
      </c>
      <c r="M121" s="106">
        <f t="shared" si="16"/>
        <v>7.74</v>
      </c>
      <c r="N121" s="100">
        <v>2.2999999999999998</v>
      </c>
      <c r="O121" s="101">
        <v>7.07</v>
      </c>
      <c r="P121" s="221">
        <f t="shared" si="17"/>
        <v>9.370000000000001</v>
      </c>
      <c r="Q121" s="287">
        <f t="shared" si="18"/>
        <v>17.11</v>
      </c>
    </row>
    <row r="122" spans="1:17" ht="16.5" customHeight="1">
      <c r="A122" s="98">
        <f t="shared" si="19"/>
        <v>23</v>
      </c>
      <c r="B122" s="24" t="s">
        <v>184</v>
      </c>
      <c r="C122" s="82">
        <v>2013</v>
      </c>
      <c r="D122" s="195" t="s">
        <v>232</v>
      </c>
      <c r="E122" s="102"/>
      <c r="F122" s="55"/>
      <c r="G122" s="56"/>
      <c r="H122" s="74"/>
      <c r="I122" s="74"/>
      <c r="J122" s="86"/>
      <c r="K122" s="43">
        <v>1.6</v>
      </c>
      <c r="L122" s="46">
        <v>6.5</v>
      </c>
      <c r="M122" s="106">
        <f t="shared" si="16"/>
        <v>8.1</v>
      </c>
      <c r="N122" s="100">
        <v>1.7</v>
      </c>
      <c r="O122" s="101">
        <f>7.3-0.3</f>
        <v>7</v>
      </c>
      <c r="P122" s="221">
        <f t="shared" si="17"/>
        <v>8.6999999999999993</v>
      </c>
      <c r="Q122" s="287">
        <f t="shared" si="18"/>
        <v>16.799999999999997</v>
      </c>
    </row>
    <row r="123" spans="1:17" ht="16.5" customHeight="1">
      <c r="A123" s="98">
        <f t="shared" si="19"/>
        <v>24</v>
      </c>
      <c r="B123" s="24" t="s">
        <v>196</v>
      </c>
      <c r="C123" s="82">
        <v>2013</v>
      </c>
      <c r="D123" s="195" t="s">
        <v>214</v>
      </c>
      <c r="E123" s="65"/>
      <c r="F123" s="31"/>
      <c r="G123" s="32"/>
      <c r="H123" s="103"/>
      <c r="I123" s="103"/>
      <c r="J123" s="104"/>
      <c r="K123" s="43">
        <v>1.8</v>
      </c>
      <c r="L123" s="46">
        <v>4.1399999999999997</v>
      </c>
      <c r="M123" s="106">
        <f t="shared" si="16"/>
        <v>5.9399999999999995</v>
      </c>
      <c r="N123" s="100">
        <v>2.2000000000000002</v>
      </c>
      <c r="O123" s="101">
        <v>7.54</v>
      </c>
      <c r="P123" s="221">
        <f t="shared" si="17"/>
        <v>9.74</v>
      </c>
      <c r="Q123" s="287">
        <f t="shared" si="18"/>
        <v>15.68</v>
      </c>
    </row>
    <row r="124" spans="1:17" ht="16.5" customHeight="1">
      <c r="A124" s="98">
        <f t="shared" si="19"/>
        <v>25</v>
      </c>
      <c r="B124" s="24" t="s">
        <v>199</v>
      </c>
      <c r="C124" s="82">
        <v>2013</v>
      </c>
      <c r="D124" s="195" t="s">
        <v>245</v>
      </c>
      <c r="E124" s="65"/>
      <c r="F124" s="31"/>
      <c r="G124" s="32"/>
      <c r="H124" s="103"/>
      <c r="I124" s="103"/>
      <c r="J124" s="104"/>
      <c r="K124" s="43">
        <v>1.7</v>
      </c>
      <c r="L124" s="46">
        <v>4.34</v>
      </c>
      <c r="M124" s="106">
        <f t="shared" si="16"/>
        <v>6.04</v>
      </c>
      <c r="N124" s="100">
        <v>2.2999999999999998</v>
      </c>
      <c r="O124" s="101">
        <v>7.34</v>
      </c>
      <c r="P124" s="221">
        <f t="shared" si="17"/>
        <v>9.64</v>
      </c>
      <c r="Q124" s="287">
        <f t="shared" si="18"/>
        <v>15.68</v>
      </c>
    </row>
    <row r="125" spans="1:17" ht="16.5" customHeight="1" thickBot="1">
      <c r="A125" s="197">
        <f t="shared" si="19"/>
        <v>26</v>
      </c>
      <c r="B125" s="144" t="s">
        <v>198</v>
      </c>
      <c r="C125" s="160">
        <v>2013</v>
      </c>
      <c r="D125" s="196" t="s">
        <v>246</v>
      </c>
      <c r="E125" s="88"/>
      <c r="F125" s="137"/>
      <c r="G125" s="138"/>
      <c r="H125" s="284"/>
      <c r="I125" s="284"/>
      <c r="J125" s="285"/>
      <c r="K125" s="61">
        <v>1.7</v>
      </c>
      <c r="L125" s="62">
        <v>6.4</v>
      </c>
      <c r="M125" s="241">
        <f t="shared" si="16"/>
        <v>8.1</v>
      </c>
      <c r="N125" s="111">
        <v>1.1000000000000001</v>
      </c>
      <c r="O125" s="108">
        <v>5.67</v>
      </c>
      <c r="P125" s="240">
        <f t="shared" si="17"/>
        <v>6.77</v>
      </c>
      <c r="Q125" s="288">
        <f t="shared" si="18"/>
        <v>14.87</v>
      </c>
    </row>
    <row r="126" spans="1:17" s="65" customFormat="1" ht="16.5" customHeight="1">
      <c r="A126" s="19"/>
      <c r="C126" s="55"/>
      <c r="F126" s="55"/>
      <c r="G126" s="56"/>
      <c r="H126" s="74"/>
      <c r="I126" s="74"/>
      <c r="J126" s="75"/>
      <c r="K126" s="63"/>
      <c r="L126" s="63"/>
      <c r="M126" s="79"/>
      <c r="N126" s="63"/>
      <c r="O126" s="63"/>
      <c r="P126" s="79"/>
      <c r="Q126" s="94"/>
    </row>
    <row r="127" spans="1:17" s="65" customFormat="1" ht="16.5" customHeight="1">
      <c r="A127" s="19"/>
      <c r="C127" s="55"/>
      <c r="F127" s="55"/>
      <c r="G127" s="56"/>
      <c r="H127" s="74"/>
      <c r="I127" s="74"/>
      <c r="J127" s="75"/>
      <c r="K127" s="63"/>
      <c r="L127" s="63"/>
      <c r="M127" s="79"/>
      <c r="N127" s="63"/>
      <c r="O127" s="63"/>
      <c r="P127" s="79"/>
      <c r="Q127" s="94"/>
    </row>
    <row r="128" spans="1:17" s="65" customFormat="1" ht="16.5" customHeight="1" thickBot="1">
      <c r="A128" s="19"/>
      <c r="C128" s="55"/>
      <c r="F128" s="55"/>
      <c r="G128" s="56"/>
      <c r="H128" s="74"/>
      <c r="I128" s="74"/>
      <c r="J128" s="75"/>
      <c r="K128" s="63"/>
      <c r="L128" s="63"/>
      <c r="M128" s="79"/>
      <c r="N128" s="63"/>
      <c r="O128" s="63"/>
      <c r="P128" s="79"/>
      <c r="Q128" s="94"/>
    </row>
    <row r="129" spans="1:22" s="42" customFormat="1" ht="20.100000000000001" customHeight="1" thickBot="1">
      <c r="A129" s="296" t="s">
        <v>266</v>
      </c>
      <c r="B129" s="329"/>
      <c r="C129" s="329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30"/>
    </row>
    <row r="130" spans="1:22" s="42" customFormat="1" ht="12.75" customHeight="1">
      <c r="A130" s="300" t="s">
        <v>8</v>
      </c>
      <c r="B130" s="294" t="s">
        <v>0</v>
      </c>
      <c r="C130" s="294" t="s">
        <v>17</v>
      </c>
      <c r="D130" s="294" t="s">
        <v>1</v>
      </c>
      <c r="E130" s="291" t="s">
        <v>2</v>
      </c>
      <c r="F130" s="292"/>
      <c r="G130" s="293"/>
      <c r="H130" s="291" t="s">
        <v>4</v>
      </c>
      <c r="I130" s="305"/>
      <c r="J130" s="320"/>
      <c r="K130" s="291" t="s">
        <v>5</v>
      </c>
      <c r="L130" s="305"/>
      <c r="M130" s="320"/>
      <c r="N130" s="291" t="s">
        <v>6</v>
      </c>
      <c r="O130" s="305"/>
      <c r="P130" s="320"/>
      <c r="Q130" s="294" t="s">
        <v>7</v>
      </c>
    </row>
    <row r="131" spans="1:22" ht="12.75" customHeight="1" thickBot="1">
      <c r="A131" s="321"/>
      <c r="B131" s="302"/>
      <c r="C131" s="302"/>
      <c r="D131" s="302"/>
      <c r="E131" s="21" t="s">
        <v>10</v>
      </c>
      <c r="F131" s="22" t="s">
        <v>11</v>
      </c>
      <c r="G131" s="23" t="s">
        <v>3</v>
      </c>
      <c r="H131" s="21" t="s">
        <v>10</v>
      </c>
      <c r="I131" s="22" t="s">
        <v>11</v>
      </c>
      <c r="J131" s="23" t="s">
        <v>3</v>
      </c>
      <c r="K131" s="21" t="s">
        <v>10</v>
      </c>
      <c r="L131" s="22" t="s">
        <v>11</v>
      </c>
      <c r="M131" s="23" t="s">
        <v>3</v>
      </c>
      <c r="N131" s="21" t="s">
        <v>10</v>
      </c>
      <c r="O131" s="22" t="s">
        <v>11</v>
      </c>
      <c r="P131" s="23" t="s">
        <v>3</v>
      </c>
      <c r="Q131" s="302"/>
    </row>
    <row r="132" spans="1:22" s="42" customFormat="1" ht="16.5" customHeight="1">
      <c r="A132" s="179">
        <v>1</v>
      </c>
      <c r="B132" s="223" t="s">
        <v>114</v>
      </c>
      <c r="C132" s="212">
        <v>2014</v>
      </c>
      <c r="D132" s="206" t="s">
        <v>222</v>
      </c>
      <c r="E132" s="227">
        <v>10</v>
      </c>
      <c r="F132" s="228">
        <v>8.4</v>
      </c>
      <c r="G132" s="118">
        <f t="shared" ref="G132:G143" si="20">SUM(E132:F132)</f>
        <v>18.399999999999999</v>
      </c>
      <c r="H132" s="227">
        <v>10</v>
      </c>
      <c r="I132" s="228">
        <v>8.85</v>
      </c>
      <c r="J132" s="229">
        <f t="shared" ref="J132:J143" si="21">SUM(H132:I132)</f>
        <v>18.850000000000001</v>
      </c>
      <c r="K132" s="28">
        <v>10</v>
      </c>
      <c r="L132" s="29">
        <v>7.1</v>
      </c>
      <c r="M132" s="229">
        <f t="shared" ref="M132:M143" si="22">SUM(K132:L132)</f>
        <v>17.100000000000001</v>
      </c>
      <c r="N132" s="230">
        <v>10</v>
      </c>
      <c r="O132" s="228">
        <v>7.2</v>
      </c>
      <c r="P132" s="229">
        <f t="shared" ref="P132:P143" si="23">SUM(N132:O132)</f>
        <v>17.2</v>
      </c>
      <c r="Q132" s="231">
        <f t="shared" ref="Q132:Q143" si="24">G132+J132+M132+P132</f>
        <v>71.55</v>
      </c>
    </row>
    <row r="133" spans="1:22" s="42" customFormat="1" ht="16.5" customHeight="1">
      <c r="A133" s="172">
        <f>A132+1</f>
        <v>2</v>
      </c>
      <c r="B133" s="224" t="s">
        <v>43</v>
      </c>
      <c r="C133" s="213">
        <v>2014</v>
      </c>
      <c r="D133" s="207" t="s">
        <v>233</v>
      </c>
      <c r="E133" s="219">
        <v>10</v>
      </c>
      <c r="F133" s="220">
        <v>8.5399999999999991</v>
      </c>
      <c r="G133" s="221">
        <f t="shared" si="20"/>
        <v>18.54</v>
      </c>
      <c r="H133" s="219">
        <v>10</v>
      </c>
      <c r="I133" s="220">
        <v>8.15</v>
      </c>
      <c r="J133" s="106">
        <f t="shared" si="21"/>
        <v>18.149999999999999</v>
      </c>
      <c r="K133" s="34">
        <v>10</v>
      </c>
      <c r="L133" s="35">
        <v>7.45</v>
      </c>
      <c r="M133" s="171">
        <f t="shared" si="22"/>
        <v>17.45</v>
      </c>
      <c r="N133" s="222">
        <v>10</v>
      </c>
      <c r="O133" s="220">
        <v>7.3</v>
      </c>
      <c r="P133" s="106">
        <f t="shared" si="23"/>
        <v>17.3</v>
      </c>
      <c r="Q133" s="124">
        <f t="shared" si="24"/>
        <v>71.44</v>
      </c>
    </row>
    <row r="134" spans="1:22" s="42" customFormat="1" ht="16.5" customHeight="1" thickBot="1">
      <c r="A134" s="184">
        <f t="shared" ref="A134:A143" si="25">A133+1</f>
        <v>3</v>
      </c>
      <c r="B134" s="238" t="s">
        <v>51</v>
      </c>
      <c r="C134" s="214">
        <v>2014</v>
      </c>
      <c r="D134" s="208" t="s">
        <v>233</v>
      </c>
      <c r="E134" s="239">
        <v>10</v>
      </c>
      <c r="F134" s="80">
        <v>8.3000000000000007</v>
      </c>
      <c r="G134" s="240">
        <f t="shared" si="20"/>
        <v>18.3</v>
      </c>
      <c r="H134" s="239">
        <v>10</v>
      </c>
      <c r="I134" s="80">
        <v>8.5500000000000007</v>
      </c>
      <c r="J134" s="241">
        <f t="shared" si="21"/>
        <v>18.55</v>
      </c>
      <c r="K134" s="154">
        <v>10</v>
      </c>
      <c r="L134" s="155">
        <v>5.95</v>
      </c>
      <c r="M134" s="241">
        <f t="shared" si="22"/>
        <v>15.95</v>
      </c>
      <c r="N134" s="242">
        <v>10</v>
      </c>
      <c r="O134" s="80">
        <v>7.35</v>
      </c>
      <c r="P134" s="241">
        <f t="shared" si="23"/>
        <v>17.350000000000001</v>
      </c>
      <c r="Q134" s="139">
        <f t="shared" si="24"/>
        <v>70.150000000000006</v>
      </c>
    </row>
    <row r="135" spans="1:22" ht="16.5" customHeight="1">
      <c r="A135" s="174">
        <f t="shared" si="25"/>
        <v>4</v>
      </c>
      <c r="B135" s="232" t="s">
        <v>41</v>
      </c>
      <c r="C135" s="215">
        <v>2014</v>
      </c>
      <c r="D135" s="209" t="s">
        <v>233</v>
      </c>
      <c r="E135" s="233">
        <v>10</v>
      </c>
      <c r="F135" s="234">
        <v>7.14</v>
      </c>
      <c r="G135" s="235">
        <f t="shared" si="20"/>
        <v>17.14</v>
      </c>
      <c r="H135" s="233">
        <v>10</v>
      </c>
      <c r="I135" s="234">
        <v>8.1999999999999993</v>
      </c>
      <c r="J135" s="236">
        <f t="shared" si="21"/>
        <v>18.2</v>
      </c>
      <c r="K135" s="128">
        <v>10</v>
      </c>
      <c r="L135" s="120">
        <v>6.65</v>
      </c>
      <c r="M135" s="236">
        <f t="shared" si="22"/>
        <v>16.649999999999999</v>
      </c>
      <c r="N135" s="237">
        <v>10</v>
      </c>
      <c r="O135" s="234">
        <v>7.55</v>
      </c>
      <c r="P135" s="236">
        <f t="shared" si="23"/>
        <v>17.55</v>
      </c>
      <c r="Q135" s="129">
        <f t="shared" si="24"/>
        <v>69.540000000000006</v>
      </c>
    </row>
    <row r="136" spans="1:22" ht="16.5" customHeight="1">
      <c r="A136" s="98">
        <f t="shared" si="25"/>
        <v>5</v>
      </c>
      <c r="B136" s="225" t="s">
        <v>115</v>
      </c>
      <c r="C136" s="216">
        <v>2014</v>
      </c>
      <c r="D136" s="210" t="s">
        <v>212</v>
      </c>
      <c r="E136" s="105">
        <v>10</v>
      </c>
      <c r="F136" s="101">
        <v>7.8</v>
      </c>
      <c r="G136" s="87">
        <f t="shared" si="20"/>
        <v>17.8</v>
      </c>
      <c r="H136" s="105">
        <v>10</v>
      </c>
      <c r="I136" s="101">
        <v>7.75</v>
      </c>
      <c r="J136" s="99">
        <f t="shared" si="21"/>
        <v>17.75</v>
      </c>
      <c r="K136" s="43">
        <v>9.3000000000000007</v>
      </c>
      <c r="L136" s="46">
        <v>6.45</v>
      </c>
      <c r="M136" s="99">
        <f t="shared" si="22"/>
        <v>15.75</v>
      </c>
      <c r="N136" s="100">
        <v>10</v>
      </c>
      <c r="O136" s="101">
        <v>6.4</v>
      </c>
      <c r="P136" s="99">
        <f t="shared" si="23"/>
        <v>16.399999999999999</v>
      </c>
      <c r="Q136" s="72">
        <f t="shared" si="24"/>
        <v>67.699999999999989</v>
      </c>
    </row>
    <row r="137" spans="1:22" ht="16.5" customHeight="1">
      <c r="A137" s="98">
        <f t="shared" si="25"/>
        <v>6</v>
      </c>
      <c r="B137" s="225" t="s">
        <v>120</v>
      </c>
      <c r="C137" s="216">
        <v>2014</v>
      </c>
      <c r="D137" s="210" t="s">
        <v>245</v>
      </c>
      <c r="E137" s="105">
        <v>10</v>
      </c>
      <c r="F137" s="101">
        <v>6.97</v>
      </c>
      <c r="G137" s="87">
        <f t="shared" si="20"/>
        <v>16.97</v>
      </c>
      <c r="H137" s="105">
        <v>10</v>
      </c>
      <c r="I137" s="101">
        <v>8.5500000000000007</v>
      </c>
      <c r="J137" s="99">
        <f t="shared" si="21"/>
        <v>18.55</v>
      </c>
      <c r="K137" s="43">
        <v>10</v>
      </c>
      <c r="L137" s="46">
        <v>6.6</v>
      </c>
      <c r="M137" s="99">
        <f t="shared" si="22"/>
        <v>16.600000000000001</v>
      </c>
      <c r="N137" s="100">
        <v>9</v>
      </c>
      <c r="O137" s="101">
        <v>6.2</v>
      </c>
      <c r="P137" s="99">
        <f t="shared" si="23"/>
        <v>15.2</v>
      </c>
      <c r="Q137" s="72">
        <f t="shared" si="24"/>
        <v>67.319999999999993</v>
      </c>
      <c r="R137" s="42"/>
      <c r="S137" s="42"/>
      <c r="T137" s="42"/>
      <c r="U137" s="42"/>
      <c r="V137" s="42"/>
    </row>
    <row r="138" spans="1:22" ht="16.5" customHeight="1">
      <c r="A138" s="98">
        <f t="shared" si="25"/>
        <v>7</v>
      </c>
      <c r="B138" s="225" t="s">
        <v>113</v>
      </c>
      <c r="C138" s="216">
        <v>2014</v>
      </c>
      <c r="D138" s="210" t="s">
        <v>214</v>
      </c>
      <c r="E138" s="105">
        <v>10</v>
      </c>
      <c r="F138" s="101">
        <v>8.44</v>
      </c>
      <c r="G138" s="87">
        <f t="shared" si="20"/>
        <v>18.439999999999998</v>
      </c>
      <c r="H138" s="105">
        <v>10</v>
      </c>
      <c r="I138" s="101">
        <v>7.25</v>
      </c>
      <c r="J138" s="99">
        <f t="shared" si="21"/>
        <v>17.25</v>
      </c>
      <c r="K138" s="43">
        <v>7.8</v>
      </c>
      <c r="L138" s="46">
        <v>6.1</v>
      </c>
      <c r="M138" s="99">
        <f t="shared" si="22"/>
        <v>13.899999999999999</v>
      </c>
      <c r="N138" s="100">
        <v>10</v>
      </c>
      <c r="O138" s="101">
        <v>7.35</v>
      </c>
      <c r="P138" s="99">
        <f t="shared" si="23"/>
        <v>17.350000000000001</v>
      </c>
      <c r="Q138" s="72">
        <f t="shared" si="24"/>
        <v>66.94</v>
      </c>
    </row>
    <row r="139" spans="1:22" ht="16.5" customHeight="1">
      <c r="A139" s="98">
        <f t="shared" si="25"/>
        <v>8</v>
      </c>
      <c r="B139" s="225" t="s">
        <v>116</v>
      </c>
      <c r="C139" s="216">
        <v>2014</v>
      </c>
      <c r="D139" s="210" t="s">
        <v>214</v>
      </c>
      <c r="E139" s="105">
        <v>10</v>
      </c>
      <c r="F139" s="101">
        <v>7.47</v>
      </c>
      <c r="G139" s="87">
        <f t="shared" si="20"/>
        <v>17.47</v>
      </c>
      <c r="H139" s="105">
        <v>10</v>
      </c>
      <c r="I139" s="101">
        <v>6.95</v>
      </c>
      <c r="J139" s="99">
        <f t="shared" si="21"/>
        <v>16.95</v>
      </c>
      <c r="K139" s="43">
        <v>10</v>
      </c>
      <c r="L139" s="46">
        <v>7</v>
      </c>
      <c r="M139" s="99">
        <f t="shared" si="22"/>
        <v>17</v>
      </c>
      <c r="N139" s="100">
        <v>9</v>
      </c>
      <c r="O139" s="101">
        <v>6.45</v>
      </c>
      <c r="P139" s="99">
        <f t="shared" si="23"/>
        <v>15.45</v>
      </c>
      <c r="Q139" s="72">
        <f t="shared" si="24"/>
        <v>66.87</v>
      </c>
    </row>
    <row r="140" spans="1:22" ht="16.5" customHeight="1">
      <c r="A140" s="98">
        <f t="shared" si="25"/>
        <v>9</v>
      </c>
      <c r="B140" s="225" t="s">
        <v>44</v>
      </c>
      <c r="C140" s="216">
        <v>2014</v>
      </c>
      <c r="D140" s="210" t="s">
        <v>228</v>
      </c>
      <c r="E140" s="105">
        <v>10</v>
      </c>
      <c r="F140" s="101">
        <v>8.8699999999999992</v>
      </c>
      <c r="G140" s="87">
        <f t="shared" si="20"/>
        <v>18.869999999999997</v>
      </c>
      <c r="H140" s="105">
        <v>10</v>
      </c>
      <c r="I140" s="101">
        <v>7.1</v>
      </c>
      <c r="J140" s="99">
        <f t="shared" si="21"/>
        <v>17.100000000000001</v>
      </c>
      <c r="K140" s="43">
        <v>7.3</v>
      </c>
      <c r="L140" s="46">
        <v>5.4</v>
      </c>
      <c r="M140" s="99">
        <f t="shared" si="22"/>
        <v>12.7</v>
      </c>
      <c r="N140" s="100">
        <v>8.8000000000000007</v>
      </c>
      <c r="O140" s="101">
        <v>5.95</v>
      </c>
      <c r="P140" s="99">
        <f t="shared" si="23"/>
        <v>14.75</v>
      </c>
      <c r="Q140" s="72">
        <f t="shared" si="24"/>
        <v>63.42</v>
      </c>
    </row>
    <row r="141" spans="1:22" ht="16.5" customHeight="1">
      <c r="A141" s="98">
        <f t="shared" si="25"/>
        <v>10</v>
      </c>
      <c r="B141" s="225" t="s">
        <v>119</v>
      </c>
      <c r="C141" s="216">
        <v>2014</v>
      </c>
      <c r="D141" s="210" t="s">
        <v>223</v>
      </c>
      <c r="E141" s="105">
        <v>10</v>
      </c>
      <c r="F141" s="101">
        <v>6.57</v>
      </c>
      <c r="G141" s="87">
        <f t="shared" si="20"/>
        <v>16.57</v>
      </c>
      <c r="H141" s="105">
        <v>10</v>
      </c>
      <c r="I141" s="101">
        <v>7.45</v>
      </c>
      <c r="J141" s="99">
        <f t="shared" si="21"/>
        <v>17.45</v>
      </c>
      <c r="K141" s="43">
        <v>7.8</v>
      </c>
      <c r="L141" s="46">
        <v>6.05</v>
      </c>
      <c r="M141" s="99">
        <f t="shared" si="22"/>
        <v>13.85</v>
      </c>
      <c r="N141" s="100">
        <v>8.6</v>
      </c>
      <c r="O141" s="101">
        <v>4.5</v>
      </c>
      <c r="P141" s="99">
        <f t="shared" si="23"/>
        <v>13.1</v>
      </c>
      <c r="Q141" s="72">
        <f t="shared" si="24"/>
        <v>60.97</v>
      </c>
    </row>
    <row r="142" spans="1:22" ht="16.5" customHeight="1">
      <c r="A142" s="98">
        <f t="shared" si="25"/>
        <v>11</v>
      </c>
      <c r="B142" s="225" t="s">
        <v>118</v>
      </c>
      <c r="C142" s="216">
        <v>2014</v>
      </c>
      <c r="D142" s="210" t="s">
        <v>223</v>
      </c>
      <c r="E142" s="105">
        <v>10</v>
      </c>
      <c r="F142" s="101">
        <v>6.04</v>
      </c>
      <c r="G142" s="87">
        <f t="shared" si="20"/>
        <v>16.04</v>
      </c>
      <c r="H142" s="105">
        <v>7.5</v>
      </c>
      <c r="I142" s="101">
        <v>5</v>
      </c>
      <c r="J142" s="99">
        <f t="shared" si="21"/>
        <v>12.5</v>
      </c>
      <c r="K142" s="43">
        <v>8.5</v>
      </c>
      <c r="L142" s="46">
        <v>2.25</v>
      </c>
      <c r="M142" s="99">
        <f t="shared" si="22"/>
        <v>10.75</v>
      </c>
      <c r="N142" s="100">
        <v>9</v>
      </c>
      <c r="O142" s="101">
        <v>4.05</v>
      </c>
      <c r="P142" s="99">
        <f t="shared" si="23"/>
        <v>13.05</v>
      </c>
      <c r="Q142" s="72">
        <f t="shared" si="24"/>
        <v>52.34</v>
      </c>
      <c r="R142" s="42"/>
      <c r="S142" s="42"/>
      <c r="T142" s="42"/>
      <c r="U142" s="42"/>
      <c r="V142" s="42"/>
    </row>
    <row r="143" spans="1:22" ht="15.75" thickBot="1">
      <c r="A143" s="197">
        <f t="shared" si="25"/>
        <v>12</v>
      </c>
      <c r="B143" s="226" t="s">
        <v>112</v>
      </c>
      <c r="C143" s="217">
        <v>2014</v>
      </c>
      <c r="D143" s="211" t="s">
        <v>224</v>
      </c>
      <c r="E143" s="107">
        <v>10</v>
      </c>
      <c r="F143" s="108">
        <v>4.17</v>
      </c>
      <c r="G143" s="109">
        <f t="shared" si="20"/>
        <v>14.17</v>
      </c>
      <c r="H143" s="107">
        <v>7</v>
      </c>
      <c r="I143" s="108">
        <v>6.45</v>
      </c>
      <c r="J143" s="110">
        <f t="shared" si="21"/>
        <v>13.45</v>
      </c>
      <c r="K143" s="61">
        <v>10</v>
      </c>
      <c r="L143" s="62">
        <f>2.55-0.3</f>
        <v>2.25</v>
      </c>
      <c r="M143" s="110">
        <f t="shared" si="22"/>
        <v>12.25</v>
      </c>
      <c r="N143" s="111">
        <v>7.8</v>
      </c>
      <c r="O143" s="108">
        <f>2.9-0.3</f>
        <v>2.6</v>
      </c>
      <c r="P143" s="110">
        <f t="shared" si="23"/>
        <v>10.4</v>
      </c>
      <c r="Q143" s="145">
        <f t="shared" si="24"/>
        <v>50.269999999999996</v>
      </c>
    </row>
    <row r="144" spans="1:22" ht="7.5" customHeight="1" thickBot="1"/>
    <row r="145" spans="1:22" ht="20.100000000000001" customHeight="1" thickBot="1">
      <c r="A145" s="296" t="s">
        <v>265</v>
      </c>
      <c r="B145" s="297"/>
      <c r="C145" s="297"/>
      <c r="D145" s="297"/>
      <c r="E145" s="298"/>
      <c r="F145" s="298"/>
      <c r="G145" s="298"/>
      <c r="H145" s="297"/>
      <c r="I145" s="297"/>
      <c r="J145" s="297"/>
      <c r="K145" s="297"/>
      <c r="L145" s="297"/>
      <c r="M145" s="297"/>
      <c r="N145" s="297"/>
      <c r="O145" s="297"/>
      <c r="P145" s="297"/>
      <c r="Q145" s="299"/>
    </row>
    <row r="146" spans="1:22" ht="12" customHeight="1">
      <c r="A146" s="300" t="s">
        <v>8</v>
      </c>
      <c r="B146" s="294" t="s">
        <v>0</v>
      </c>
      <c r="C146" s="294" t="s">
        <v>17</v>
      </c>
      <c r="D146" s="303" t="s">
        <v>1</v>
      </c>
      <c r="E146" s="291" t="s">
        <v>2</v>
      </c>
      <c r="F146" s="292"/>
      <c r="G146" s="293"/>
      <c r="H146" s="305" t="s">
        <v>4</v>
      </c>
      <c r="I146" s="292"/>
      <c r="J146" s="293"/>
      <c r="K146" s="291" t="s">
        <v>5</v>
      </c>
      <c r="L146" s="292"/>
      <c r="M146" s="293"/>
      <c r="N146" s="291" t="s">
        <v>6</v>
      </c>
      <c r="O146" s="292"/>
      <c r="P146" s="293"/>
      <c r="Q146" s="294" t="s">
        <v>7</v>
      </c>
    </row>
    <row r="147" spans="1:22" ht="13.5" thickBot="1">
      <c r="A147" s="301"/>
      <c r="B147" s="295"/>
      <c r="C147" s="302"/>
      <c r="D147" s="304"/>
      <c r="E147" s="21" t="s">
        <v>10</v>
      </c>
      <c r="F147" s="22" t="s">
        <v>11</v>
      </c>
      <c r="G147" s="23" t="s">
        <v>3</v>
      </c>
      <c r="H147" s="112" t="s">
        <v>10</v>
      </c>
      <c r="I147" s="22" t="s">
        <v>11</v>
      </c>
      <c r="J147" s="23" t="s">
        <v>3</v>
      </c>
      <c r="K147" s="21" t="s">
        <v>10</v>
      </c>
      <c r="L147" s="22" t="s">
        <v>11</v>
      </c>
      <c r="M147" s="23" t="s">
        <v>3</v>
      </c>
      <c r="N147" s="21" t="s">
        <v>10</v>
      </c>
      <c r="O147" s="22" t="s">
        <v>11</v>
      </c>
      <c r="P147" s="23" t="s">
        <v>3</v>
      </c>
      <c r="Q147" s="295"/>
    </row>
    <row r="148" spans="1:22" s="42" customFormat="1" ht="16.5" customHeight="1">
      <c r="A148" s="273">
        <f t="shared" ref="A148" si="26">A147+1</f>
        <v>1</v>
      </c>
      <c r="B148" s="259" t="s">
        <v>180</v>
      </c>
      <c r="C148" s="212">
        <v>2011</v>
      </c>
      <c r="D148" s="259" t="s">
        <v>212</v>
      </c>
      <c r="E148" s="96">
        <v>1.6</v>
      </c>
      <c r="F148" s="97">
        <v>9.17</v>
      </c>
      <c r="G148" s="229">
        <f t="shared" ref="G148:G159" si="27">SUM(E148:F148)</f>
        <v>10.77</v>
      </c>
      <c r="H148" s="96">
        <v>2.1</v>
      </c>
      <c r="I148" s="97">
        <v>7.9</v>
      </c>
      <c r="J148" s="229">
        <f t="shared" ref="J148:J159" si="28">SUM(H148:I148)</f>
        <v>10</v>
      </c>
      <c r="K148" s="96">
        <v>3.2</v>
      </c>
      <c r="L148" s="97">
        <v>7.9</v>
      </c>
      <c r="M148" s="183">
        <f t="shared" ref="M148:M159" si="29">SUM(K148:L148)</f>
        <v>11.100000000000001</v>
      </c>
      <c r="N148" s="96">
        <v>3.2</v>
      </c>
      <c r="O148" s="97">
        <v>7.25</v>
      </c>
      <c r="P148" s="229">
        <f t="shared" ref="P148:P159" si="30">SUM(N148:O148)</f>
        <v>10.45</v>
      </c>
      <c r="Q148" s="30">
        <f t="shared" ref="Q148:Q159" si="31">G148+J148+M148+P148</f>
        <v>42.32</v>
      </c>
    </row>
    <row r="149" spans="1:22" s="42" customFormat="1" ht="16.5" customHeight="1">
      <c r="A149" s="274">
        <f>A148+1</f>
        <v>2</v>
      </c>
      <c r="B149" s="260" t="s">
        <v>153</v>
      </c>
      <c r="C149" s="213">
        <v>2011</v>
      </c>
      <c r="D149" s="260" t="s">
        <v>222</v>
      </c>
      <c r="E149" s="100">
        <v>1.6</v>
      </c>
      <c r="F149" s="101">
        <v>9.0399999999999991</v>
      </c>
      <c r="G149" s="106">
        <f t="shared" si="27"/>
        <v>10.639999999999999</v>
      </c>
      <c r="H149" s="100">
        <v>2.1</v>
      </c>
      <c r="I149" s="101">
        <v>7.7</v>
      </c>
      <c r="J149" s="106">
        <f t="shared" si="28"/>
        <v>9.8000000000000007</v>
      </c>
      <c r="K149" s="100">
        <v>3</v>
      </c>
      <c r="L149" s="101">
        <v>6.65</v>
      </c>
      <c r="M149" s="106">
        <f t="shared" si="29"/>
        <v>9.65</v>
      </c>
      <c r="N149" s="100">
        <v>2.8</v>
      </c>
      <c r="O149" s="101">
        <v>8.65</v>
      </c>
      <c r="P149" s="106">
        <f t="shared" si="30"/>
        <v>11.45</v>
      </c>
      <c r="Q149" s="37">
        <f t="shared" si="31"/>
        <v>41.539999999999992</v>
      </c>
    </row>
    <row r="150" spans="1:22" s="42" customFormat="1" ht="16.5" customHeight="1" thickBot="1">
      <c r="A150" s="275">
        <f t="shared" ref="A150:A159" si="32">A149+1</f>
        <v>3</v>
      </c>
      <c r="B150" s="261" t="s">
        <v>16</v>
      </c>
      <c r="C150" s="214">
        <v>2011</v>
      </c>
      <c r="D150" s="261" t="s">
        <v>233</v>
      </c>
      <c r="E150" s="111">
        <v>2.4</v>
      </c>
      <c r="F150" s="108">
        <v>8.5399999999999991</v>
      </c>
      <c r="G150" s="241">
        <f t="shared" si="27"/>
        <v>10.94</v>
      </c>
      <c r="H150" s="111">
        <v>2.1</v>
      </c>
      <c r="I150" s="108">
        <v>7.55</v>
      </c>
      <c r="J150" s="241">
        <f t="shared" si="28"/>
        <v>9.65</v>
      </c>
      <c r="K150" s="111">
        <v>2.9</v>
      </c>
      <c r="L150" s="108">
        <v>7.4</v>
      </c>
      <c r="M150" s="241">
        <f t="shared" si="29"/>
        <v>10.3</v>
      </c>
      <c r="N150" s="111">
        <v>3.1</v>
      </c>
      <c r="O150" s="108">
        <v>7.15</v>
      </c>
      <c r="P150" s="241">
        <f t="shared" si="30"/>
        <v>10.25</v>
      </c>
      <c r="Q150" s="141">
        <f t="shared" si="31"/>
        <v>41.14</v>
      </c>
    </row>
    <row r="151" spans="1:22" s="42" customFormat="1" ht="16.5" customHeight="1">
      <c r="A151" s="272">
        <f t="shared" si="32"/>
        <v>4</v>
      </c>
      <c r="B151" s="262" t="s">
        <v>48</v>
      </c>
      <c r="C151" s="215">
        <v>2011</v>
      </c>
      <c r="D151" s="262" t="s">
        <v>233</v>
      </c>
      <c r="E151" s="237">
        <v>2.4</v>
      </c>
      <c r="F151" s="234">
        <v>8.64</v>
      </c>
      <c r="G151" s="269">
        <f t="shared" si="27"/>
        <v>11.040000000000001</v>
      </c>
      <c r="H151" s="237">
        <v>2.1</v>
      </c>
      <c r="I151" s="234">
        <v>5.8</v>
      </c>
      <c r="J151" s="269">
        <f t="shared" si="28"/>
        <v>7.9</v>
      </c>
      <c r="K151" s="237">
        <v>3.1</v>
      </c>
      <c r="L151" s="234">
        <v>7.15</v>
      </c>
      <c r="M151" s="269">
        <f t="shared" si="29"/>
        <v>10.25</v>
      </c>
      <c r="N151" s="237">
        <v>3.1</v>
      </c>
      <c r="O151" s="234">
        <v>7</v>
      </c>
      <c r="P151" s="269">
        <f t="shared" si="30"/>
        <v>10.1</v>
      </c>
      <c r="Q151" s="255">
        <f t="shared" si="31"/>
        <v>39.29</v>
      </c>
    </row>
    <row r="152" spans="1:22" s="42" customFormat="1" ht="16.5" customHeight="1">
      <c r="A152" s="271">
        <f t="shared" si="32"/>
        <v>5</v>
      </c>
      <c r="B152" s="263" t="s">
        <v>155</v>
      </c>
      <c r="C152" s="216">
        <v>2011</v>
      </c>
      <c r="D152" s="263" t="s">
        <v>214</v>
      </c>
      <c r="E152" s="100">
        <v>1.6</v>
      </c>
      <c r="F152" s="101">
        <v>8.17</v>
      </c>
      <c r="G152" s="106">
        <f t="shared" si="27"/>
        <v>9.77</v>
      </c>
      <c r="H152" s="100">
        <v>3</v>
      </c>
      <c r="I152" s="101">
        <v>6.75</v>
      </c>
      <c r="J152" s="106">
        <f t="shared" si="28"/>
        <v>9.75</v>
      </c>
      <c r="K152" s="100">
        <v>2.5</v>
      </c>
      <c r="L152" s="101">
        <v>6.55</v>
      </c>
      <c r="M152" s="106">
        <f t="shared" si="29"/>
        <v>9.0500000000000007</v>
      </c>
      <c r="N152" s="100">
        <v>2.9</v>
      </c>
      <c r="O152" s="101">
        <v>7.6</v>
      </c>
      <c r="P152" s="106">
        <f t="shared" si="30"/>
        <v>10.5</v>
      </c>
      <c r="Q152" s="37">
        <f t="shared" si="31"/>
        <v>39.07</v>
      </c>
    </row>
    <row r="153" spans="1:22" s="42" customFormat="1" ht="16.5" customHeight="1">
      <c r="A153" s="271">
        <f t="shared" si="32"/>
        <v>6</v>
      </c>
      <c r="B153" s="263" t="s">
        <v>151</v>
      </c>
      <c r="C153" s="216">
        <v>2011</v>
      </c>
      <c r="D153" s="263" t="s">
        <v>215</v>
      </c>
      <c r="E153" s="100">
        <v>1.6</v>
      </c>
      <c r="F153" s="101">
        <v>8.0399999999999991</v>
      </c>
      <c r="G153" s="106">
        <f t="shared" si="27"/>
        <v>9.6399999999999988</v>
      </c>
      <c r="H153" s="100">
        <v>2.2000000000000002</v>
      </c>
      <c r="I153" s="101">
        <v>7.2</v>
      </c>
      <c r="J153" s="106">
        <f t="shared" si="28"/>
        <v>9.4</v>
      </c>
      <c r="K153" s="100">
        <v>3.1</v>
      </c>
      <c r="L153" s="101">
        <v>6.35</v>
      </c>
      <c r="M153" s="106">
        <f t="shared" si="29"/>
        <v>9.4499999999999993</v>
      </c>
      <c r="N153" s="100">
        <v>2.9</v>
      </c>
      <c r="O153" s="101">
        <v>7.1</v>
      </c>
      <c r="P153" s="106">
        <f t="shared" si="30"/>
        <v>10</v>
      </c>
      <c r="Q153" s="37">
        <f t="shared" si="31"/>
        <v>38.489999999999995</v>
      </c>
    </row>
    <row r="154" spans="1:22" s="42" customFormat="1" ht="16.5" customHeight="1">
      <c r="A154" s="271">
        <f t="shared" si="32"/>
        <v>7</v>
      </c>
      <c r="B154" s="263" t="s">
        <v>152</v>
      </c>
      <c r="C154" s="216">
        <v>2011</v>
      </c>
      <c r="D154" s="263" t="s">
        <v>214</v>
      </c>
      <c r="E154" s="100">
        <v>2.4</v>
      </c>
      <c r="F154" s="101">
        <v>8.27</v>
      </c>
      <c r="G154" s="106">
        <f t="shared" si="27"/>
        <v>10.67</v>
      </c>
      <c r="H154" s="100">
        <v>2.2999999999999998</v>
      </c>
      <c r="I154" s="101">
        <v>5.0999999999999996</v>
      </c>
      <c r="J154" s="106">
        <f t="shared" si="28"/>
        <v>7.3999999999999995</v>
      </c>
      <c r="K154" s="100">
        <v>3.3</v>
      </c>
      <c r="L154" s="101">
        <v>6.9</v>
      </c>
      <c r="M154" s="106">
        <f t="shared" si="29"/>
        <v>10.199999999999999</v>
      </c>
      <c r="N154" s="100">
        <v>3.1</v>
      </c>
      <c r="O154" s="101">
        <v>6.95</v>
      </c>
      <c r="P154" s="106">
        <f t="shared" si="30"/>
        <v>10.050000000000001</v>
      </c>
      <c r="Q154" s="37">
        <f t="shared" si="31"/>
        <v>38.32</v>
      </c>
    </row>
    <row r="155" spans="1:22" s="42" customFormat="1" ht="16.5" customHeight="1">
      <c r="A155" s="271">
        <f t="shared" si="32"/>
        <v>8</v>
      </c>
      <c r="B155" s="263" t="s">
        <v>156</v>
      </c>
      <c r="C155" s="216">
        <v>2011</v>
      </c>
      <c r="D155" s="263" t="s">
        <v>245</v>
      </c>
      <c r="E155" s="100">
        <v>1.6</v>
      </c>
      <c r="F155" s="101">
        <v>8.1</v>
      </c>
      <c r="G155" s="106">
        <f t="shared" si="27"/>
        <v>9.6999999999999993</v>
      </c>
      <c r="H155" s="100">
        <v>2.1</v>
      </c>
      <c r="I155" s="101">
        <v>7.3</v>
      </c>
      <c r="J155" s="106">
        <f t="shared" si="28"/>
        <v>9.4</v>
      </c>
      <c r="K155" s="100">
        <v>3.2</v>
      </c>
      <c r="L155" s="101">
        <v>6.3</v>
      </c>
      <c r="M155" s="106">
        <f t="shared" si="29"/>
        <v>9.5</v>
      </c>
      <c r="N155" s="100">
        <v>2.2999999999999998</v>
      </c>
      <c r="O155" s="101">
        <v>7.1</v>
      </c>
      <c r="P155" s="106">
        <f t="shared" si="30"/>
        <v>9.3999999999999986</v>
      </c>
      <c r="Q155" s="37">
        <f t="shared" si="31"/>
        <v>38</v>
      </c>
    </row>
    <row r="156" spans="1:22" s="42" customFormat="1" ht="16.5" customHeight="1">
      <c r="A156" s="271">
        <f t="shared" si="32"/>
        <v>9</v>
      </c>
      <c r="B156" s="263" t="s">
        <v>37</v>
      </c>
      <c r="C156" s="216">
        <v>2012</v>
      </c>
      <c r="D156" s="263" t="s">
        <v>223</v>
      </c>
      <c r="E156" s="100">
        <v>1.6</v>
      </c>
      <c r="F156" s="101">
        <v>7.97</v>
      </c>
      <c r="G156" s="106">
        <f t="shared" si="27"/>
        <v>9.57</v>
      </c>
      <c r="H156" s="100">
        <v>2.1</v>
      </c>
      <c r="I156" s="101">
        <v>6.2</v>
      </c>
      <c r="J156" s="106">
        <f t="shared" si="28"/>
        <v>8.3000000000000007</v>
      </c>
      <c r="K156" s="100">
        <v>3.2</v>
      </c>
      <c r="L156" s="101">
        <v>6.6</v>
      </c>
      <c r="M156" s="106">
        <f t="shared" si="29"/>
        <v>9.8000000000000007</v>
      </c>
      <c r="N156" s="100">
        <v>3.1</v>
      </c>
      <c r="O156" s="101">
        <v>6.35</v>
      </c>
      <c r="P156" s="106">
        <f t="shared" si="30"/>
        <v>9.4499999999999993</v>
      </c>
      <c r="Q156" s="37">
        <f t="shared" si="31"/>
        <v>37.120000000000005</v>
      </c>
      <c r="R156" s="14"/>
      <c r="S156" s="14"/>
      <c r="T156" s="14"/>
      <c r="U156" s="14"/>
      <c r="V156" s="14"/>
    </row>
    <row r="157" spans="1:22" ht="16.5" customHeight="1">
      <c r="A157" s="271">
        <f t="shared" si="32"/>
        <v>10</v>
      </c>
      <c r="B157" s="263" t="s">
        <v>160</v>
      </c>
      <c r="C157" s="216">
        <v>2012</v>
      </c>
      <c r="D157" s="263" t="s">
        <v>245</v>
      </c>
      <c r="E157" s="100">
        <v>1.6</v>
      </c>
      <c r="F157" s="101">
        <v>8.3699999999999992</v>
      </c>
      <c r="G157" s="106">
        <f t="shared" si="27"/>
        <v>9.9699999999999989</v>
      </c>
      <c r="H157" s="100">
        <v>2.1</v>
      </c>
      <c r="I157" s="101">
        <v>6.25</v>
      </c>
      <c r="J157" s="106">
        <f t="shared" si="28"/>
        <v>8.35</v>
      </c>
      <c r="K157" s="100">
        <v>3</v>
      </c>
      <c r="L157" s="101">
        <v>6.3</v>
      </c>
      <c r="M157" s="106">
        <f t="shared" si="29"/>
        <v>9.3000000000000007</v>
      </c>
      <c r="N157" s="100">
        <v>2.8</v>
      </c>
      <c r="O157" s="101">
        <v>6.05</v>
      </c>
      <c r="P157" s="106">
        <f t="shared" si="30"/>
        <v>8.85</v>
      </c>
      <c r="Q157" s="37">
        <f t="shared" si="31"/>
        <v>36.47</v>
      </c>
      <c r="R157" s="42"/>
      <c r="S157" s="42"/>
      <c r="T157" s="42"/>
      <c r="U157" s="42"/>
      <c r="V157" s="42"/>
    </row>
    <row r="158" spans="1:22" ht="16.5" customHeight="1">
      <c r="A158" s="271">
        <f t="shared" si="32"/>
        <v>11</v>
      </c>
      <c r="B158" s="263" t="s">
        <v>149</v>
      </c>
      <c r="C158" s="216">
        <v>2011</v>
      </c>
      <c r="D158" s="263" t="s">
        <v>245</v>
      </c>
      <c r="E158" s="100">
        <v>1.6</v>
      </c>
      <c r="F158" s="101">
        <v>8.3000000000000007</v>
      </c>
      <c r="G158" s="106">
        <f t="shared" si="27"/>
        <v>9.9</v>
      </c>
      <c r="H158" s="100">
        <v>2.1</v>
      </c>
      <c r="I158" s="101">
        <v>7.35</v>
      </c>
      <c r="J158" s="106">
        <f t="shared" si="28"/>
        <v>9.4499999999999993</v>
      </c>
      <c r="K158" s="100">
        <v>2.4</v>
      </c>
      <c r="L158" s="101">
        <v>4.25</v>
      </c>
      <c r="M158" s="106">
        <f t="shared" si="29"/>
        <v>6.65</v>
      </c>
      <c r="N158" s="100">
        <v>2.2000000000000002</v>
      </c>
      <c r="O158" s="101">
        <v>7.55</v>
      </c>
      <c r="P158" s="106">
        <f t="shared" si="30"/>
        <v>9.75</v>
      </c>
      <c r="Q158" s="37">
        <f t="shared" si="31"/>
        <v>35.75</v>
      </c>
    </row>
    <row r="159" spans="1:22" ht="16.5" customHeight="1" thickBot="1">
      <c r="A159" s="218">
        <f t="shared" si="32"/>
        <v>12</v>
      </c>
      <c r="B159" s="264" t="s">
        <v>150</v>
      </c>
      <c r="C159" s="217">
        <v>2013</v>
      </c>
      <c r="D159" s="264" t="s">
        <v>246</v>
      </c>
      <c r="E159" s="111">
        <v>1.6</v>
      </c>
      <c r="F159" s="108">
        <v>6.4</v>
      </c>
      <c r="G159" s="241">
        <f t="shared" si="27"/>
        <v>8</v>
      </c>
      <c r="H159" s="111">
        <v>1.4</v>
      </c>
      <c r="I159" s="108">
        <f>4.15-2</f>
        <v>2.1500000000000004</v>
      </c>
      <c r="J159" s="241">
        <f t="shared" si="28"/>
        <v>3.5500000000000003</v>
      </c>
      <c r="K159" s="111">
        <v>2.4</v>
      </c>
      <c r="L159" s="108">
        <v>4.7</v>
      </c>
      <c r="M159" s="241">
        <f t="shared" si="29"/>
        <v>7.1</v>
      </c>
      <c r="N159" s="111">
        <v>0.7</v>
      </c>
      <c r="O159" s="108">
        <v>3.55</v>
      </c>
      <c r="P159" s="241">
        <f t="shared" si="30"/>
        <v>4.25</v>
      </c>
      <c r="Q159" s="141">
        <f t="shared" si="31"/>
        <v>22.9</v>
      </c>
      <c r="R159" s="42"/>
      <c r="S159" s="42"/>
      <c r="T159" s="42"/>
      <c r="U159" s="42"/>
      <c r="V159" s="42"/>
    </row>
    <row r="160" spans="1:22" ht="13.5" thickBot="1"/>
    <row r="161" spans="1:22" ht="20.100000000000001" customHeight="1" thickBot="1">
      <c r="A161" s="296" t="s">
        <v>238</v>
      </c>
      <c r="B161" s="297"/>
      <c r="C161" s="297"/>
      <c r="D161" s="297"/>
      <c r="E161" s="298"/>
      <c r="F161" s="298"/>
      <c r="G161" s="298"/>
      <c r="H161" s="297"/>
      <c r="I161" s="297"/>
      <c r="J161" s="297"/>
      <c r="K161" s="297"/>
      <c r="L161" s="297"/>
      <c r="M161" s="297"/>
      <c r="N161" s="297"/>
      <c r="O161" s="297"/>
      <c r="P161" s="297"/>
      <c r="Q161" s="299"/>
    </row>
    <row r="162" spans="1:22">
      <c r="A162" s="300" t="s">
        <v>8</v>
      </c>
      <c r="B162" s="294" t="s">
        <v>0</v>
      </c>
      <c r="C162" s="294" t="s">
        <v>17</v>
      </c>
      <c r="D162" s="303" t="s">
        <v>1</v>
      </c>
      <c r="E162" s="291" t="s">
        <v>2</v>
      </c>
      <c r="F162" s="292"/>
      <c r="G162" s="293"/>
      <c r="H162" s="305" t="s">
        <v>4</v>
      </c>
      <c r="I162" s="292"/>
      <c r="J162" s="293"/>
      <c r="K162" s="291" t="s">
        <v>5</v>
      </c>
      <c r="L162" s="292"/>
      <c r="M162" s="293"/>
      <c r="N162" s="291" t="s">
        <v>6</v>
      </c>
      <c r="O162" s="292"/>
      <c r="P162" s="293"/>
      <c r="Q162" s="294" t="s">
        <v>7</v>
      </c>
    </row>
    <row r="163" spans="1:22" ht="13.5" thickBot="1">
      <c r="A163" s="301"/>
      <c r="B163" s="295"/>
      <c r="C163" s="302"/>
      <c r="D163" s="304"/>
      <c r="E163" s="21" t="s">
        <v>10</v>
      </c>
      <c r="F163" s="22" t="s">
        <v>11</v>
      </c>
      <c r="G163" s="23" t="s">
        <v>3</v>
      </c>
      <c r="H163" s="112" t="s">
        <v>10</v>
      </c>
      <c r="I163" s="22" t="s">
        <v>11</v>
      </c>
      <c r="J163" s="23" t="s">
        <v>3</v>
      </c>
      <c r="K163" s="21" t="s">
        <v>10</v>
      </c>
      <c r="L163" s="22" t="s">
        <v>11</v>
      </c>
      <c r="M163" s="23" t="s">
        <v>3</v>
      </c>
      <c r="N163" s="21" t="s">
        <v>10</v>
      </c>
      <c r="O163" s="22" t="s">
        <v>11</v>
      </c>
      <c r="P163" s="23" t="s">
        <v>3</v>
      </c>
      <c r="Q163" s="295"/>
    </row>
    <row r="164" spans="1:22" s="42" customFormat="1" ht="16.5" customHeight="1">
      <c r="A164" s="273">
        <v>1</v>
      </c>
      <c r="B164" s="223" t="s">
        <v>163</v>
      </c>
      <c r="C164" s="212">
        <v>2010</v>
      </c>
      <c r="D164" s="223" t="s">
        <v>225</v>
      </c>
      <c r="E164" s="113">
        <v>2.4</v>
      </c>
      <c r="F164" s="97">
        <v>8.44</v>
      </c>
      <c r="G164" s="118">
        <f t="shared" ref="G164:G172" si="33">SUM(E164:F164)</f>
        <v>10.84</v>
      </c>
      <c r="H164" s="113">
        <v>2.1</v>
      </c>
      <c r="I164" s="97">
        <v>8.3000000000000007</v>
      </c>
      <c r="J164" s="229">
        <f t="shared" ref="J164:J172" si="34">SUM(H164:I164)</f>
        <v>10.4</v>
      </c>
      <c r="K164" s="96">
        <v>3.1</v>
      </c>
      <c r="L164" s="97">
        <v>7.7</v>
      </c>
      <c r="M164" s="229">
        <f t="shared" ref="M164:M172" si="35">SUM(K164:L164)</f>
        <v>10.8</v>
      </c>
      <c r="N164" s="96">
        <v>3.3</v>
      </c>
      <c r="O164" s="97">
        <v>7.05</v>
      </c>
      <c r="P164" s="229">
        <f t="shared" ref="P164:P172" si="36">SUM(N164:O164)</f>
        <v>10.35</v>
      </c>
      <c r="Q164" s="265">
        <f t="shared" ref="Q164:Q172" si="37">G164+J164+M164+P164</f>
        <v>42.390000000000008</v>
      </c>
      <c r="R164" s="14"/>
      <c r="S164" s="14"/>
      <c r="T164" s="14"/>
      <c r="U164" s="14"/>
      <c r="V164" s="14"/>
    </row>
    <row r="165" spans="1:22" s="42" customFormat="1" ht="16.5" customHeight="1">
      <c r="A165" s="274">
        <f>A164+1</f>
        <v>2</v>
      </c>
      <c r="B165" s="224" t="s">
        <v>166</v>
      </c>
      <c r="C165" s="213">
        <v>2010</v>
      </c>
      <c r="D165" s="224" t="s">
        <v>225</v>
      </c>
      <c r="E165" s="105">
        <v>2</v>
      </c>
      <c r="F165" s="101">
        <v>8.6</v>
      </c>
      <c r="G165" s="221">
        <f t="shared" si="33"/>
        <v>10.6</v>
      </c>
      <c r="H165" s="105">
        <v>2.1</v>
      </c>
      <c r="I165" s="101">
        <v>7.85</v>
      </c>
      <c r="J165" s="106">
        <f t="shared" si="34"/>
        <v>9.9499999999999993</v>
      </c>
      <c r="K165" s="100">
        <v>3.1</v>
      </c>
      <c r="L165" s="101">
        <v>7.8</v>
      </c>
      <c r="M165" s="171">
        <f t="shared" si="35"/>
        <v>10.9</v>
      </c>
      <c r="N165" s="100">
        <v>3.2</v>
      </c>
      <c r="O165" s="101">
        <v>7.3</v>
      </c>
      <c r="P165" s="106">
        <f t="shared" si="36"/>
        <v>10.5</v>
      </c>
      <c r="Q165" s="266">
        <f t="shared" si="37"/>
        <v>41.949999999999996</v>
      </c>
      <c r="R165" s="14"/>
    </row>
    <row r="166" spans="1:22" s="42" customFormat="1" ht="16.5" customHeight="1" thickBot="1">
      <c r="A166" s="275">
        <f t="shared" ref="A166:A172" si="38">A165+1</f>
        <v>3</v>
      </c>
      <c r="B166" s="238" t="s">
        <v>19</v>
      </c>
      <c r="C166" s="214">
        <v>2010</v>
      </c>
      <c r="D166" s="238" t="s">
        <v>223</v>
      </c>
      <c r="E166" s="107">
        <v>1.6</v>
      </c>
      <c r="F166" s="108">
        <v>8.57</v>
      </c>
      <c r="G166" s="240">
        <f t="shared" si="33"/>
        <v>10.17</v>
      </c>
      <c r="H166" s="107">
        <v>2.2000000000000002</v>
      </c>
      <c r="I166" s="108">
        <v>7.75</v>
      </c>
      <c r="J166" s="241">
        <f t="shared" si="34"/>
        <v>9.9499999999999993</v>
      </c>
      <c r="K166" s="111">
        <v>3.4</v>
      </c>
      <c r="L166" s="108">
        <v>6.65</v>
      </c>
      <c r="M166" s="241">
        <f t="shared" si="35"/>
        <v>10.050000000000001</v>
      </c>
      <c r="N166" s="111">
        <v>3.2</v>
      </c>
      <c r="O166" s="108">
        <v>7.7</v>
      </c>
      <c r="P166" s="241">
        <f t="shared" si="36"/>
        <v>10.9</v>
      </c>
      <c r="Q166" s="267">
        <f t="shared" si="37"/>
        <v>41.07</v>
      </c>
      <c r="R166" s="14"/>
    </row>
    <row r="167" spans="1:22" s="42" customFormat="1" ht="16.5" customHeight="1">
      <c r="A167" s="272">
        <f t="shared" si="38"/>
        <v>4</v>
      </c>
      <c r="B167" s="232" t="s">
        <v>164</v>
      </c>
      <c r="C167" s="215">
        <v>2010</v>
      </c>
      <c r="D167" s="232" t="s">
        <v>233</v>
      </c>
      <c r="E167" s="233">
        <v>2.4</v>
      </c>
      <c r="F167" s="234">
        <v>8.5399999999999991</v>
      </c>
      <c r="G167" s="268">
        <f t="shared" si="33"/>
        <v>10.94</v>
      </c>
      <c r="H167" s="233">
        <v>2.1</v>
      </c>
      <c r="I167" s="234">
        <v>7.7</v>
      </c>
      <c r="J167" s="269">
        <f t="shared" si="34"/>
        <v>9.8000000000000007</v>
      </c>
      <c r="K167" s="237">
        <v>3.1</v>
      </c>
      <c r="L167" s="234">
        <v>6.6</v>
      </c>
      <c r="M167" s="269">
        <f t="shared" si="35"/>
        <v>9.6999999999999993</v>
      </c>
      <c r="N167" s="237">
        <v>3.1</v>
      </c>
      <c r="O167" s="234">
        <v>7.2</v>
      </c>
      <c r="P167" s="269">
        <f t="shared" si="36"/>
        <v>10.3</v>
      </c>
      <c r="Q167" s="270">
        <f t="shared" si="37"/>
        <v>40.74</v>
      </c>
      <c r="R167" s="14"/>
    </row>
    <row r="168" spans="1:22" s="42" customFormat="1" ht="16.5" customHeight="1">
      <c r="A168" s="271">
        <f t="shared" si="38"/>
        <v>5</v>
      </c>
      <c r="B168" s="225" t="s">
        <v>162</v>
      </c>
      <c r="C168" s="216">
        <v>2010</v>
      </c>
      <c r="D168" s="225" t="s">
        <v>226</v>
      </c>
      <c r="E168" s="105">
        <v>2.4</v>
      </c>
      <c r="F168" s="101">
        <v>8</v>
      </c>
      <c r="G168" s="221">
        <f t="shared" si="33"/>
        <v>10.4</v>
      </c>
      <c r="H168" s="105">
        <v>2.2000000000000002</v>
      </c>
      <c r="I168" s="101">
        <v>7.1</v>
      </c>
      <c r="J168" s="106">
        <f t="shared" si="34"/>
        <v>9.3000000000000007</v>
      </c>
      <c r="K168" s="100">
        <v>3</v>
      </c>
      <c r="L168" s="101">
        <v>7.5</v>
      </c>
      <c r="M168" s="106">
        <f t="shared" si="35"/>
        <v>10.5</v>
      </c>
      <c r="N168" s="100">
        <v>3.1</v>
      </c>
      <c r="O168" s="101">
        <v>7.25</v>
      </c>
      <c r="P168" s="106">
        <f t="shared" si="36"/>
        <v>10.35</v>
      </c>
      <c r="Q168" s="266">
        <f t="shared" si="37"/>
        <v>40.550000000000004</v>
      </c>
      <c r="R168" s="14"/>
    </row>
    <row r="169" spans="1:22" s="42" customFormat="1" ht="16.5" customHeight="1">
      <c r="A169" s="271">
        <f t="shared" si="38"/>
        <v>6</v>
      </c>
      <c r="B169" s="225" t="s">
        <v>14</v>
      </c>
      <c r="C169" s="216">
        <v>2010</v>
      </c>
      <c r="D169" s="225" t="s">
        <v>233</v>
      </c>
      <c r="E169" s="105">
        <v>2.4</v>
      </c>
      <c r="F169" s="101">
        <v>8.64</v>
      </c>
      <c r="G169" s="221">
        <f t="shared" si="33"/>
        <v>11.040000000000001</v>
      </c>
      <c r="H169" s="105">
        <v>2.1</v>
      </c>
      <c r="I169" s="101">
        <v>6.75</v>
      </c>
      <c r="J169" s="106">
        <f t="shared" si="34"/>
        <v>8.85</v>
      </c>
      <c r="K169" s="100">
        <v>3.1</v>
      </c>
      <c r="L169" s="101">
        <v>5.75</v>
      </c>
      <c r="M169" s="106">
        <f t="shared" si="35"/>
        <v>8.85</v>
      </c>
      <c r="N169" s="100">
        <v>3.3</v>
      </c>
      <c r="O169" s="101">
        <v>6.95</v>
      </c>
      <c r="P169" s="106">
        <f t="shared" si="36"/>
        <v>10.25</v>
      </c>
      <c r="Q169" s="266">
        <f t="shared" si="37"/>
        <v>38.99</v>
      </c>
      <c r="R169" s="14"/>
    </row>
    <row r="170" spans="1:22" ht="16.5" customHeight="1">
      <c r="A170" s="271">
        <f t="shared" si="38"/>
        <v>7</v>
      </c>
      <c r="B170" s="225" t="s">
        <v>18</v>
      </c>
      <c r="C170" s="216">
        <v>2010</v>
      </c>
      <c r="D170" s="225" t="s">
        <v>223</v>
      </c>
      <c r="E170" s="105">
        <v>1.6</v>
      </c>
      <c r="F170" s="101">
        <v>7.87</v>
      </c>
      <c r="G170" s="221">
        <f t="shared" si="33"/>
        <v>9.4700000000000006</v>
      </c>
      <c r="H170" s="105">
        <v>2.1</v>
      </c>
      <c r="I170" s="101">
        <v>7.35</v>
      </c>
      <c r="J170" s="106">
        <f t="shared" si="34"/>
        <v>9.4499999999999993</v>
      </c>
      <c r="K170" s="100">
        <v>2.6</v>
      </c>
      <c r="L170" s="101">
        <v>7</v>
      </c>
      <c r="M170" s="106">
        <f t="shared" si="35"/>
        <v>9.6</v>
      </c>
      <c r="N170" s="100">
        <v>3.1</v>
      </c>
      <c r="O170" s="101">
        <v>6.6</v>
      </c>
      <c r="P170" s="106">
        <f t="shared" si="36"/>
        <v>9.6999999999999993</v>
      </c>
      <c r="Q170" s="266">
        <f t="shared" si="37"/>
        <v>38.22</v>
      </c>
      <c r="S170" s="42"/>
      <c r="T170" s="42"/>
      <c r="U170" s="42"/>
      <c r="V170" s="42"/>
    </row>
    <row r="171" spans="1:22" ht="16.5" customHeight="1">
      <c r="A171" s="271">
        <f t="shared" si="38"/>
        <v>8</v>
      </c>
      <c r="B171" s="225" t="s">
        <v>49</v>
      </c>
      <c r="C171" s="216">
        <v>2010</v>
      </c>
      <c r="D171" s="225" t="s">
        <v>223</v>
      </c>
      <c r="E171" s="105">
        <v>1.6</v>
      </c>
      <c r="F171" s="101">
        <v>8.67</v>
      </c>
      <c r="G171" s="221">
        <f t="shared" si="33"/>
        <v>10.27</v>
      </c>
      <c r="H171" s="105">
        <v>2.2000000000000002</v>
      </c>
      <c r="I171" s="101">
        <v>5.75</v>
      </c>
      <c r="J171" s="106">
        <f t="shared" si="34"/>
        <v>7.95</v>
      </c>
      <c r="K171" s="100">
        <v>3.1</v>
      </c>
      <c r="L171" s="101">
        <v>6.1</v>
      </c>
      <c r="M171" s="106">
        <f t="shared" si="35"/>
        <v>9.1999999999999993</v>
      </c>
      <c r="N171" s="100">
        <v>3.2</v>
      </c>
      <c r="O171" s="101">
        <v>7.3</v>
      </c>
      <c r="P171" s="106">
        <f t="shared" si="36"/>
        <v>10.5</v>
      </c>
      <c r="Q171" s="266">
        <f t="shared" si="37"/>
        <v>37.92</v>
      </c>
    </row>
    <row r="172" spans="1:22" ht="16.5" customHeight="1" thickBot="1">
      <c r="A172" s="218">
        <f t="shared" si="38"/>
        <v>9</v>
      </c>
      <c r="B172" s="226" t="s">
        <v>161</v>
      </c>
      <c r="C172" s="217">
        <v>2010</v>
      </c>
      <c r="D172" s="226" t="s">
        <v>214</v>
      </c>
      <c r="E172" s="107">
        <v>1.6</v>
      </c>
      <c r="F172" s="108">
        <v>7.94</v>
      </c>
      <c r="G172" s="240">
        <f t="shared" si="33"/>
        <v>9.5400000000000009</v>
      </c>
      <c r="H172" s="107">
        <v>2.4</v>
      </c>
      <c r="I172" s="108">
        <v>5.9</v>
      </c>
      <c r="J172" s="241">
        <f t="shared" si="34"/>
        <v>8.3000000000000007</v>
      </c>
      <c r="K172" s="111">
        <v>3.1</v>
      </c>
      <c r="L172" s="108">
        <v>6.15</v>
      </c>
      <c r="M172" s="241">
        <f t="shared" si="35"/>
        <v>9.25</v>
      </c>
      <c r="N172" s="111">
        <v>2.2999999999999998</v>
      </c>
      <c r="O172" s="108">
        <v>6.05</v>
      </c>
      <c r="P172" s="241">
        <f t="shared" si="36"/>
        <v>8.35</v>
      </c>
      <c r="Q172" s="267">
        <f t="shared" si="37"/>
        <v>35.440000000000005</v>
      </c>
    </row>
    <row r="173" spans="1:22" ht="18" customHeight="1" thickBot="1">
      <c r="A173" s="55"/>
      <c r="B173" s="117"/>
      <c r="C173" s="117"/>
      <c r="D173" s="117"/>
      <c r="E173" s="63"/>
      <c r="F173" s="63"/>
      <c r="G173" s="79"/>
      <c r="H173" s="63"/>
      <c r="I173" s="63"/>
      <c r="J173" s="79"/>
      <c r="K173" s="63"/>
      <c r="L173" s="63"/>
      <c r="M173" s="79"/>
      <c r="N173" s="63"/>
      <c r="O173" s="63"/>
      <c r="P173" s="79"/>
      <c r="Q173" s="64"/>
    </row>
    <row r="174" spans="1:22" ht="16.5" hidden="1" customHeight="1">
      <c r="A174" s="55"/>
      <c r="B174" s="117"/>
      <c r="C174" s="117"/>
      <c r="D174" s="117"/>
      <c r="E174" s="63"/>
      <c r="F174" s="63"/>
      <c r="G174" s="79"/>
      <c r="H174" s="63"/>
      <c r="I174" s="63"/>
      <c r="J174" s="79"/>
      <c r="K174" s="63"/>
      <c r="L174" s="63"/>
      <c r="M174" s="79"/>
      <c r="N174" s="63"/>
      <c r="O174" s="63"/>
      <c r="P174" s="79"/>
      <c r="Q174" s="64"/>
    </row>
    <row r="175" spans="1:22" ht="16.5" hidden="1" customHeight="1">
      <c r="A175" s="55"/>
      <c r="B175" s="117"/>
      <c r="C175" s="117"/>
      <c r="D175" s="117"/>
      <c r="E175" s="63"/>
      <c r="F175" s="63"/>
      <c r="G175" s="79"/>
      <c r="H175" s="63"/>
      <c r="I175" s="63"/>
      <c r="J175" s="79"/>
      <c r="K175" s="63"/>
      <c r="L175" s="63"/>
      <c r="M175" s="79"/>
      <c r="N175" s="63"/>
      <c r="O175" s="63"/>
      <c r="P175" s="79"/>
      <c r="Q175" s="64"/>
    </row>
    <row r="176" spans="1:22" ht="16.5" hidden="1" customHeight="1">
      <c r="A176" s="55"/>
      <c r="B176" s="117"/>
      <c r="C176" s="117"/>
      <c r="D176" s="117"/>
      <c r="E176" s="63"/>
      <c r="F176" s="63"/>
      <c r="G176" s="79"/>
      <c r="H176" s="63"/>
      <c r="I176" s="63"/>
      <c r="J176" s="79"/>
      <c r="K176" s="63"/>
      <c r="L176" s="63"/>
      <c r="M176" s="79"/>
      <c r="N176" s="63"/>
      <c r="O176" s="63"/>
      <c r="P176" s="79"/>
      <c r="Q176" s="64"/>
    </row>
    <row r="177" spans="1:17" ht="16.5" hidden="1" customHeight="1">
      <c r="A177" s="55"/>
      <c r="B177" s="117"/>
      <c r="C177" s="117"/>
      <c r="D177" s="117"/>
      <c r="E177" s="63"/>
      <c r="F177" s="63"/>
      <c r="G177" s="79"/>
      <c r="H177" s="63"/>
      <c r="I177" s="63"/>
      <c r="J177" s="79"/>
      <c r="K177" s="63"/>
      <c r="L177" s="63"/>
      <c r="M177" s="79"/>
      <c r="N177" s="63"/>
      <c r="O177" s="63"/>
      <c r="P177" s="79"/>
      <c r="Q177" s="64"/>
    </row>
    <row r="178" spans="1:17" ht="16.5" hidden="1" customHeight="1" thickBot="1">
      <c r="A178" s="55"/>
      <c r="B178" s="117"/>
      <c r="C178" s="117"/>
      <c r="D178" s="117"/>
      <c r="E178" s="63"/>
      <c r="F178" s="63"/>
      <c r="G178" s="79"/>
      <c r="H178" s="63"/>
      <c r="I178" s="63"/>
      <c r="J178" s="79"/>
      <c r="K178" s="63"/>
      <c r="L178" s="63"/>
      <c r="M178" s="79"/>
      <c r="N178" s="63"/>
      <c r="O178" s="63"/>
      <c r="P178" s="79"/>
      <c r="Q178" s="64"/>
    </row>
    <row r="179" spans="1:17" ht="20.100000000000001" customHeight="1" thickBot="1">
      <c r="A179" s="296" t="s">
        <v>237</v>
      </c>
      <c r="B179" s="297"/>
      <c r="C179" s="297"/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297"/>
      <c r="Q179" s="299"/>
    </row>
    <row r="180" spans="1:17">
      <c r="A180" s="306" t="s">
        <v>8</v>
      </c>
      <c r="B180" s="294" t="s">
        <v>0</v>
      </c>
      <c r="C180" s="294" t="s">
        <v>17</v>
      </c>
      <c r="D180" s="294" t="s">
        <v>1</v>
      </c>
      <c r="E180" s="305" t="s">
        <v>2</v>
      </c>
      <c r="F180" s="292"/>
      <c r="G180" s="293"/>
      <c r="H180" s="305" t="s">
        <v>4</v>
      </c>
      <c r="I180" s="292"/>
      <c r="J180" s="293"/>
      <c r="K180" s="291" t="s">
        <v>5</v>
      </c>
      <c r="L180" s="292"/>
      <c r="M180" s="293"/>
      <c r="N180" s="291" t="s">
        <v>6</v>
      </c>
      <c r="O180" s="292"/>
      <c r="P180" s="293"/>
      <c r="Q180" s="294" t="s">
        <v>7</v>
      </c>
    </row>
    <row r="181" spans="1:17" ht="13.5" thickBot="1">
      <c r="A181" s="307"/>
      <c r="B181" s="295"/>
      <c r="C181" s="302"/>
      <c r="D181" s="295"/>
      <c r="E181" s="112" t="s">
        <v>10</v>
      </c>
      <c r="F181" s="22" t="s">
        <v>11</v>
      </c>
      <c r="G181" s="23" t="s">
        <v>3</v>
      </c>
      <c r="H181" s="112" t="s">
        <v>10</v>
      </c>
      <c r="I181" s="22" t="s">
        <v>11</v>
      </c>
      <c r="J181" s="23" t="s">
        <v>3</v>
      </c>
      <c r="K181" s="21" t="s">
        <v>10</v>
      </c>
      <c r="L181" s="22" t="s">
        <v>11</v>
      </c>
      <c r="M181" s="23" t="s">
        <v>3</v>
      </c>
      <c r="N181" s="21" t="s">
        <v>10</v>
      </c>
      <c r="O181" s="22" t="s">
        <v>11</v>
      </c>
      <c r="P181" s="23" t="s">
        <v>3</v>
      </c>
      <c r="Q181" s="295"/>
    </row>
    <row r="182" spans="1:17" s="42" customFormat="1" ht="16.5" customHeight="1">
      <c r="A182" s="273">
        <v>1</v>
      </c>
      <c r="B182" s="259" t="s">
        <v>169</v>
      </c>
      <c r="C182" s="212">
        <v>2010</v>
      </c>
      <c r="D182" s="259" t="s">
        <v>227</v>
      </c>
      <c r="E182" s="39">
        <v>2.4</v>
      </c>
      <c r="F182" s="41">
        <v>8.8699999999999992</v>
      </c>
      <c r="G182" s="181">
        <f>SUM(E182:F182)</f>
        <v>11.27</v>
      </c>
      <c r="H182" s="39">
        <v>1.3</v>
      </c>
      <c r="I182" s="41">
        <v>7.4</v>
      </c>
      <c r="J182" s="181">
        <f>SUM(H182:I182)</f>
        <v>8.7000000000000011</v>
      </c>
      <c r="K182" s="39">
        <v>2.8</v>
      </c>
      <c r="L182" s="41">
        <v>8</v>
      </c>
      <c r="M182" s="276">
        <f>SUM(K182:L182)</f>
        <v>10.8</v>
      </c>
      <c r="N182" s="39">
        <v>2.7</v>
      </c>
      <c r="O182" s="41">
        <v>7.6</v>
      </c>
      <c r="P182" s="182">
        <f>SUM(N182:O182)</f>
        <v>10.3</v>
      </c>
      <c r="Q182" s="30">
        <f>G182+J182+M182+P182</f>
        <v>41.07</v>
      </c>
    </row>
    <row r="183" spans="1:17" s="42" customFormat="1" ht="16.5" customHeight="1">
      <c r="A183" s="274">
        <f>A182+1</f>
        <v>2</v>
      </c>
      <c r="B183" s="260" t="s">
        <v>167</v>
      </c>
      <c r="C183" s="213">
        <v>2010</v>
      </c>
      <c r="D183" s="260" t="s">
        <v>225</v>
      </c>
      <c r="E183" s="128">
        <v>2.4</v>
      </c>
      <c r="F183" s="120">
        <v>9</v>
      </c>
      <c r="G183" s="123">
        <f>SUM(E183:F183)</f>
        <v>11.4</v>
      </c>
      <c r="H183" s="115">
        <v>1.3</v>
      </c>
      <c r="I183" s="46">
        <v>6.85</v>
      </c>
      <c r="J183" s="126">
        <f>SUM(H183:I183)</f>
        <v>8.15</v>
      </c>
      <c r="K183" s="43">
        <v>2.6</v>
      </c>
      <c r="L183" s="46">
        <v>7.75</v>
      </c>
      <c r="M183" s="106">
        <f>SUM(K183:L183)</f>
        <v>10.35</v>
      </c>
      <c r="N183" s="43">
        <v>2.7</v>
      </c>
      <c r="O183" s="46">
        <v>8</v>
      </c>
      <c r="P183" s="126">
        <f>SUM(N183:O183)</f>
        <v>10.7</v>
      </c>
      <c r="Q183" s="37">
        <f>G183+J183+M183+P183</f>
        <v>40.599999999999994</v>
      </c>
    </row>
    <row r="184" spans="1:17" s="42" customFormat="1" ht="16.5" customHeight="1" thickBot="1">
      <c r="A184" s="275">
        <f t="shared" ref="A184" si="39">A183+1</f>
        <v>3</v>
      </c>
      <c r="B184" s="261" t="s">
        <v>21</v>
      </c>
      <c r="C184" s="214">
        <v>2008</v>
      </c>
      <c r="D184" s="261" t="s">
        <v>228</v>
      </c>
      <c r="E184" s="189">
        <v>2.4</v>
      </c>
      <c r="F184" s="190">
        <v>8.5399999999999991</v>
      </c>
      <c r="G184" s="186">
        <f>SUM(E184:F184)</f>
        <v>10.94</v>
      </c>
      <c r="H184" s="116">
        <v>2.2999999999999998</v>
      </c>
      <c r="I184" s="62">
        <v>6.4</v>
      </c>
      <c r="J184" s="187">
        <f>SUM(H184:I184)</f>
        <v>8.6999999999999993</v>
      </c>
      <c r="K184" s="61">
        <v>3.4</v>
      </c>
      <c r="L184" s="62">
        <v>6.05</v>
      </c>
      <c r="M184" s="187">
        <f>SUM(K184:L184)</f>
        <v>9.4499999999999993</v>
      </c>
      <c r="N184" s="61">
        <v>4</v>
      </c>
      <c r="O184" s="62">
        <v>6.9</v>
      </c>
      <c r="P184" s="187">
        <f>SUM(N184:O184)</f>
        <v>10.9</v>
      </c>
      <c r="Q184" s="141">
        <f>G184+J184+M184+P184</f>
        <v>39.99</v>
      </c>
    </row>
    <row r="185" spans="1:17" s="65" customFormat="1" ht="16.5" customHeight="1">
      <c r="A185" s="31"/>
      <c r="C185" s="55"/>
      <c r="D185" s="117"/>
      <c r="E185" s="63"/>
      <c r="F185" s="63"/>
      <c r="G185" s="79"/>
      <c r="H185" s="63"/>
      <c r="I185" s="63"/>
      <c r="J185" s="79"/>
      <c r="K185" s="63"/>
      <c r="L185" s="63"/>
      <c r="M185" s="79"/>
      <c r="N185" s="63"/>
      <c r="O185" s="63"/>
      <c r="P185" s="79"/>
      <c r="Q185" s="94"/>
    </row>
    <row r="186" spans="1:17" s="65" customFormat="1" ht="16.5" customHeight="1">
      <c r="A186" s="31"/>
      <c r="C186" s="55"/>
      <c r="D186" s="117"/>
      <c r="E186" s="63"/>
      <c r="F186" s="63"/>
      <c r="G186" s="79"/>
      <c r="H186" s="63"/>
      <c r="I186" s="63"/>
      <c r="J186" s="79"/>
      <c r="K186" s="63"/>
      <c r="L186" s="63"/>
      <c r="M186" s="79"/>
      <c r="N186" s="63"/>
      <c r="O186" s="63"/>
      <c r="P186" s="79"/>
      <c r="Q186" s="94"/>
    </row>
    <row r="187" spans="1:17" s="65" customFormat="1" ht="16.5" customHeight="1">
      <c r="A187" s="31"/>
      <c r="C187" s="55"/>
      <c r="D187" s="117"/>
      <c r="E187" s="63"/>
      <c r="F187" s="63"/>
      <c r="G187" s="79"/>
      <c r="H187" s="63"/>
      <c r="I187" s="63"/>
      <c r="J187" s="79"/>
      <c r="K187" s="63"/>
      <c r="L187" s="63"/>
      <c r="M187" s="79"/>
      <c r="N187" s="63"/>
      <c r="O187" s="63"/>
      <c r="P187" s="79"/>
      <c r="Q187" s="94"/>
    </row>
    <row r="188" spans="1:17" s="65" customFormat="1" ht="16.5" customHeight="1">
      <c r="A188" s="31"/>
      <c r="C188" s="55"/>
      <c r="D188" s="117"/>
      <c r="E188" s="63"/>
      <c r="F188" s="63"/>
      <c r="G188" s="79"/>
      <c r="H188" s="63"/>
      <c r="I188" s="63"/>
      <c r="J188" s="79"/>
      <c r="K188" s="63"/>
      <c r="L188" s="63"/>
      <c r="M188" s="79"/>
      <c r="N188" s="63"/>
      <c r="O188" s="63"/>
      <c r="P188" s="79"/>
      <c r="Q188" s="94"/>
    </row>
    <row r="189" spans="1:17" s="65" customFormat="1" ht="16.5" customHeight="1">
      <c r="A189" s="31"/>
      <c r="C189" s="55"/>
      <c r="D189" s="117"/>
      <c r="E189" s="63"/>
      <c r="F189" s="63"/>
      <c r="G189" s="79"/>
      <c r="H189" s="63"/>
      <c r="I189" s="63"/>
      <c r="J189" s="79"/>
      <c r="K189" s="63"/>
      <c r="L189" s="63"/>
      <c r="M189" s="79"/>
      <c r="N189" s="63"/>
      <c r="O189" s="63"/>
      <c r="P189" s="79"/>
      <c r="Q189" s="94"/>
    </row>
    <row r="190" spans="1:17" s="65" customFormat="1" ht="16.5" customHeight="1">
      <c r="A190" s="31"/>
      <c r="C190" s="55"/>
      <c r="D190" s="117"/>
      <c r="E190" s="63"/>
      <c r="F190" s="63"/>
      <c r="G190" s="79"/>
      <c r="H190" s="63"/>
      <c r="I190" s="63"/>
      <c r="J190" s="79"/>
      <c r="K190" s="63"/>
      <c r="L190" s="63"/>
      <c r="M190" s="79"/>
      <c r="N190" s="63"/>
      <c r="O190" s="63"/>
      <c r="P190" s="79"/>
      <c r="Q190" s="94"/>
    </row>
    <row r="191" spans="1:17" s="65" customFormat="1" ht="16.5" customHeight="1">
      <c r="A191" s="31"/>
      <c r="C191" s="55"/>
      <c r="D191" s="117"/>
      <c r="E191" s="63"/>
      <c r="F191" s="63"/>
      <c r="G191" s="79"/>
      <c r="H191" s="63"/>
      <c r="I191" s="63"/>
      <c r="J191" s="79"/>
      <c r="K191" s="63"/>
      <c r="L191" s="63"/>
      <c r="M191" s="79"/>
      <c r="N191" s="63"/>
      <c r="O191" s="63"/>
      <c r="P191" s="79"/>
      <c r="Q191" s="94"/>
    </row>
    <row r="192" spans="1:17" s="65" customFormat="1" ht="16.5" customHeight="1">
      <c r="A192" s="31"/>
      <c r="C192" s="55"/>
      <c r="D192" s="117"/>
      <c r="E192" s="63"/>
      <c r="F192" s="63"/>
      <c r="G192" s="79"/>
      <c r="H192" s="63"/>
      <c r="I192" s="63"/>
      <c r="J192" s="79"/>
      <c r="K192" s="63"/>
      <c r="L192" s="63"/>
      <c r="M192" s="79"/>
      <c r="N192" s="63"/>
      <c r="O192" s="63"/>
      <c r="P192" s="79"/>
      <c r="Q192" s="94"/>
    </row>
    <row r="193" spans="1:17" s="65" customFormat="1" ht="16.5" customHeight="1">
      <c r="A193" s="31"/>
      <c r="C193" s="55"/>
      <c r="D193" s="117"/>
      <c r="E193" s="63"/>
      <c r="F193" s="63"/>
      <c r="G193" s="79"/>
      <c r="H193" s="63"/>
      <c r="I193" s="63"/>
      <c r="J193" s="79"/>
      <c r="K193" s="63"/>
      <c r="L193" s="63"/>
      <c r="M193" s="79"/>
      <c r="N193" s="63"/>
      <c r="O193" s="63"/>
      <c r="P193" s="79"/>
      <c r="Q193" s="94"/>
    </row>
    <row r="194" spans="1:17" s="65" customFormat="1" ht="16.5" customHeight="1">
      <c r="A194" s="31"/>
      <c r="C194" s="55"/>
      <c r="D194" s="117"/>
      <c r="E194" s="63"/>
      <c r="F194" s="63"/>
      <c r="G194" s="79"/>
      <c r="H194" s="63"/>
      <c r="I194" s="63"/>
      <c r="J194" s="79"/>
      <c r="K194" s="63"/>
      <c r="L194" s="63"/>
      <c r="M194" s="79"/>
      <c r="N194" s="63"/>
      <c r="O194" s="63"/>
      <c r="P194" s="79"/>
      <c r="Q194" s="94"/>
    </row>
    <row r="195" spans="1:17" s="65" customFormat="1" ht="16.5" customHeight="1">
      <c r="A195" s="31"/>
      <c r="C195" s="55"/>
      <c r="D195" s="117"/>
      <c r="E195" s="63"/>
      <c r="F195" s="63"/>
      <c r="G195" s="79"/>
      <c r="H195" s="63"/>
      <c r="I195" s="63"/>
      <c r="J195" s="79"/>
      <c r="K195" s="63"/>
      <c r="L195" s="63"/>
      <c r="M195" s="79"/>
      <c r="N195" s="63"/>
      <c r="O195" s="63"/>
      <c r="P195" s="79"/>
      <c r="Q195" s="94"/>
    </row>
    <row r="196" spans="1:17" s="65" customFormat="1" ht="16.5" customHeight="1">
      <c r="A196" s="31"/>
      <c r="C196" s="55"/>
      <c r="D196" s="117"/>
      <c r="E196" s="63"/>
      <c r="F196" s="63"/>
      <c r="G196" s="79"/>
      <c r="H196" s="63"/>
      <c r="I196" s="63"/>
      <c r="J196" s="79"/>
      <c r="K196" s="63"/>
      <c r="L196" s="63"/>
      <c r="M196" s="79"/>
      <c r="N196" s="63"/>
      <c r="O196" s="63"/>
      <c r="P196" s="79"/>
      <c r="Q196" s="94"/>
    </row>
    <row r="197" spans="1:17" s="65" customFormat="1" ht="16.5" customHeight="1" thickBot="1">
      <c r="A197" s="31"/>
      <c r="C197" s="55"/>
      <c r="D197" s="117"/>
      <c r="E197" s="63"/>
      <c r="F197" s="63"/>
      <c r="G197" s="79"/>
      <c r="H197" s="63"/>
      <c r="I197" s="63"/>
      <c r="J197" s="79"/>
      <c r="K197" s="63"/>
      <c r="L197" s="63"/>
      <c r="M197" s="79"/>
      <c r="N197" s="63"/>
      <c r="O197" s="63"/>
      <c r="P197" s="79"/>
      <c r="Q197" s="94"/>
    </row>
    <row r="198" spans="1:17" ht="20.100000000000001" customHeight="1" thickBot="1">
      <c r="A198" s="296" t="s">
        <v>239</v>
      </c>
      <c r="B198" s="297"/>
      <c r="C198" s="297"/>
      <c r="D198" s="297"/>
      <c r="E198" s="298"/>
      <c r="F198" s="298"/>
      <c r="G198" s="298"/>
      <c r="H198" s="297"/>
      <c r="I198" s="297"/>
      <c r="J198" s="297"/>
      <c r="K198" s="297"/>
      <c r="L198" s="297"/>
      <c r="M198" s="297"/>
      <c r="N198" s="297"/>
      <c r="O198" s="297"/>
      <c r="P198" s="297"/>
      <c r="Q198" s="299"/>
    </row>
    <row r="199" spans="1:17">
      <c r="A199" s="300" t="s">
        <v>8</v>
      </c>
      <c r="B199" s="294" t="s">
        <v>0</v>
      </c>
      <c r="C199" s="294" t="s">
        <v>17</v>
      </c>
      <c r="D199" s="303" t="s">
        <v>1</v>
      </c>
      <c r="E199" s="291" t="s">
        <v>2</v>
      </c>
      <c r="F199" s="292"/>
      <c r="G199" s="293"/>
      <c r="H199" s="305" t="s">
        <v>4</v>
      </c>
      <c r="I199" s="292"/>
      <c r="J199" s="293"/>
      <c r="K199" s="291" t="s">
        <v>5</v>
      </c>
      <c r="L199" s="292"/>
      <c r="M199" s="293"/>
      <c r="N199" s="291" t="s">
        <v>6</v>
      </c>
      <c r="O199" s="292"/>
      <c r="P199" s="293"/>
      <c r="Q199" s="294" t="s">
        <v>7</v>
      </c>
    </row>
    <row r="200" spans="1:17" ht="13.5" thickBot="1">
      <c r="A200" s="301"/>
      <c r="B200" s="295"/>
      <c r="C200" s="302"/>
      <c r="D200" s="304"/>
      <c r="E200" s="21" t="s">
        <v>10</v>
      </c>
      <c r="F200" s="22" t="s">
        <v>11</v>
      </c>
      <c r="G200" s="23" t="s">
        <v>3</v>
      </c>
      <c r="H200" s="112" t="s">
        <v>10</v>
      </c>
      <c r="I200" s="22" t="s">
        <v>11</v>
      </c>
      <c r="J200" s="23" t="s">
        <v>3</v>
      </c>
      <c r="K200" s="21" t="s">
        <v>10</v>
      </c>
      <c r="L200" s="22" t="s">
        <v>11</v>
      </c>
      <c r="M200" s="23" t="s">
        <v>3</v>
      </c>
      <c r="N200" s="21" t="s">
        <v>10</v>
      </c>
      <c r="O200" s="22" t="s">
        <v>11</v>
      </c>
      <c r="P200" s="23" t="s">
        <v>3</v>
      </c>
      <c r="Q200" s="295"/>
    </row>
    <row r="201" spans="1:17" s="42" customFormat="1" ht="16.5" customHeight="1">
      <c r="A201" s="179">
        <f t="shared" ref="A201:A213" si="40">A200+1</f>
        <v>1</v>
      </c>
      <c r="B201" s="200" t="s">
        <v>33</v>
      </c>
      <c r="C201" s="212">
        <v>2012</v>
      </c>
      <c r="D201" s="206" t="s">
        <v>228</v>
      </c>
      <c r="E201" s="28">
        <v>2</v>
      </c>
      <c r="F201" s="29">
        <v>8.67</v>
      </c>
      <c r="G201" s="181">
        <f t="shared" ref="G201:G213" si="41">SUM(E201:F201)</f>
        <v>10.67</v>
      </c>
      <c r="H201" s="180">
        <v>1.4</v>
      </c>
      <c r="I201" s="29">
        <v>8.6</v>
      </c>
      <c r="J201" s="182">
        <f t="shared" ref="J201:J213" si="42">SUM(H201:I201)</f>
        <v>10</v>
      </c>
      <c r="K201" s="28">
        <v>2.9</v>
      </c>
      <c r="L201" s="258">
        <v>7.75</v>
      </c>
      <c r="M201" s="183">
        <f t="shared" ref="M201:M213" si="43">SUM(K201:L201)</f>
        <v>10.65</v>
      </c>
      <c r="N201" s="28">
        <v>3</v>
      </c>
      <c r="O201" s="29">
        <v>8</v>
      </c>
      <c r="P201" s="182">
        <f t="shared" ref="P201:P213" si="44">SUM(N201:O201)</f>
        <v>11</v>
      </c>
      <c r="Q201" s="30">
        <f t="shared" ref="Q201:Q213" si="45">G201+J201+M201+P201</f>
        <v>42.32</v>
      </c>
    </row>
    <row r="202" spans="1:17" s="42" customFormat="1" ht="16.5" customHeight="1">
      <c r="A202" s="172">
        <f t="shared" si="40"/>
        <v>2</v>
      </c>
      <c r="B202" s="201" t="s">
        <v>35</v>
      </c>
      <c r="C202" s="213">
        <v>2012</v>
      </c>
      <c r="D202" s="207" t="s">
        <v>228</v>
      </c>
      <c r="E202" s="34">
        <v>2</v>
      </c>
      <c r="F202" s="35">
        <v>8.3699999999999992</v>
      </c>
      <c r="G202" s="123">
        <f t="shared" si="41"/>
        <v>10.37</v>
      </c>
      <c r="H202" s="173">
        <v>1.4</v>
      </c>
      <c r="I202" s="35">
        <v>8.4</v>
      </c>
      <c r="J202" s="126">
        <f t="shared" si="42"/>
        <v>9.8000000000000007</v>
      </c>
      <c r="K202" s="34">
        <v>3</v>
      </c>
      <c r="L202" s="35">
        <v>7.65</v>
      </c>
      <c r="M202" s="106">
        <f t="shared" si="43"/>
        <v>10.65</v>
      </c>
      <c r="N202" s="34">
        <v>2.9</v>
      </c>
      <c r="O202" s="35">
        <v>7.3</v>
      </c>
      <c r="P202" s="126">
        <f t="shared" si="44"/>
        <v>10.199999999999999</v>
      </c>
      <c r="Q202" s="37">
        <f t="shared" si="45"/>
        <v>41.019999999999996</v>
      </c>
    </row>
    <row r="203" spans="1:17" s="42" customFormat="1" ht="16.5" customHeight="1" thickBot="1">
      <c r="A203" s="184">
        <f t="shared" si="40"/>
        <v>3</v>
      </c>
      <c r="B203" s="202" t="s">
        <v>243</v>
      </c>
      <c r="C203" s="214">
        <v>2012</v>
      </c>
      <c r="D203" s="208" t="s">
        <v>216</v>
      </c>
      <c r="E203" s="154">
        <v>2</v>
      </c>
      <c r="F203" s="155">
        <v>7.44</v>
      </c>
      <c r="G203" s="186">
        <f t="shared" si="41"/>
        <v>9.4400000000000013</v>
      </c>
      <c r="H203" s="185">
        <v>2.6</v>
      </c>
      <c r="I203" s="155">
        <v>6.7</v>
      </c>
      <c r="J203" s="187">
        <f t="shared" si="42"/>
        <v>9.3000000000000007</v>
      </c>
      <c r="K203" s="154">
        <v>2.9</v>
      </c>
      <c r="L203" s="155">
        <v>7.05</v>
      </c>
      <c r="M203" s="187">
        <f t="shared" si="43"/>
        <v>9.9499999999999993</v>
      </c>
      <c r="N203" s="154">
        <v>2.9</v>
      </c>
      <c r="O203" s="155">
        <v>7.05</v>
      </c>
      <c r="P203" s="187">
        <f t="shared" si="44"/>
        <v>9.9499999999999993</v>
      </c>
      <c r="Q203" s="141">
        <f t="shared" si="45"/>
        <v>38.64</v>
      </c>
    </row>
    <row r="204" spans="1:17" s="42" customFormat="1" ht="16.5" customHeight="1">
      <c r="A204" s="174">
        <f t="shared" si="40"/>
        <v>4</v>
      </c>
      <c r="B204" s="203" t="s">
        <v>210</v>
      </c>
      <c r="C204" s="215">
        <v>2012</v>
      </c>
      <c r="D204" s="209" t="s">
        <v>216</v>
      </c>
      <c r="E204" s="188">
        <v>2</v>
      </c>
      <c r="F204" s="176">
        <v>8.24</v>
      </c>
      <c r="G204" s="177">
        <f t="shared" si="41"/>
        <v>10.24</v>
      </c>
      <c r="H204" s="119">
        <v>1.4</v>
      </c>
      <c r="I204" s="120">
        <v>7.25</v>
      </c>
      <c r="J204" s="178">
        <f t="shared" si="42"/>
        <v>8.65</v>
      </c>
      <c r="K204" s="128">
        <v>3</v>
      </c>
      <c r="L204" s="120">
        <v>7.15</v>
      </c>
      <c r="M204" s="178">
        <f t="shared" si="43"/>
        <v>10.15</v>
      </c>
      <c r="N204" s="128">
        <v>2.2000000000000002</v>
      </c>
      <c r="O204" s="120">
        <v>7.25</v>
      </c>
      <c r="P204" s="178">
        <f t="shared" si="44"/>
        <v>9.4499999999999993</v>
      </c>
      <c r="Q204" s="131">
        <f t="shared" si="45"/>
        <v>38.489999999999995</v>
      </c>
    </row>
    <row r="205" spans="1:17" s="42" customFormat="1" ht="16.5" customHeight="1">
      <c r="A205" s="98">
        <f t="shared" si="40"/>
        <v>5</v>
      </c>
      <c r="B205" s="204" t="s">
        <v>206</v>
      </c>
      <c r="C205" s="216">
        <v>2012</v>
      </c>
      <c r="D205" s="210" t="s">
        <v>216</v>
      </c>
      <c r="E205" s="49">
        <v>2</v>
      </c>
      <c r="F205" s="51">
        <v>8.07</v>
      </c>
      <c r="G205" s="76">
        <f t="shared" si="41"/>
        <v>10.07</v>
      </c>
      <c r="H205" s="115">
        <v>2.5</v>
      </c>
      <c r="I205" s="46">
        <v>6</v>
      </c>
      <c r="J205" s="77">
        <f t="shared" si="42"/>
        <v>8.5</v>
      </c>
      <c r="K205" s="43">
        <v>2.9</v>
      </c>
      <c r="L205" s="46">
        <v>6.95</v>
      </c>
      <c r="M205" s="77">
        <f t="shared" si="43"/>
        <v>9.85</v>
      </c>
      <c r="N205" s="43">
        <v>2.8</v>
      </c>
      <c r="O205" s="46">
        <v>7</v>
      </c>
      <c r="P205" s="77">
        <f t="shared" si="44"/>
        <v>9.8000000000000007</v>
      </c>
      <c r="Q205" s="48">
        <f t="shared" si="45"/>
        <v>38.22</v>
      </c>
    </row>
    <row r="206" spans="1:17" s="42" customFormat="1" ht="16.5" customHeight="1">
      <c r="A206" s="98">
        <f t="shared" si="40"/>
        <v>6</v>
      </c>
      <c r="B206" s="204" t="s">
        <v>203</v>
      </c>
      <c r="C206" s="216">
        <v>2012</v>
      </c>
      <c r="D206" s="210" t="s">
        <v>216</v>
      </c>
      <c r="E206" s="49">
        <v>2</v>
      </c>
      <c r="F206" s="51">
        <v>7.7</v>
      </c>
      <c r="G206" s="76">
        <f t="shared" si="41"/>
        <v>9.6999999999999993</v>
      </c>
      <c r="H206" s="115">
        <v>1.5</v>
      </c>
      <c r="I206" s="46">
        <v>6.65</v>
      </c>
      <c r="J206" s="77">
        <f t="shared" si="42"/>
        <v>8.15</v>
      </c>
      <c r="K206" s="43">
        <v>2.8</v>
      </c>
      <c r="L206" s="46">
        <v>7.25</v>
      </c>
      <c r="M206" s="77">
        <f t="shared" si="43"/>
        <v>10.050000000000001</v>
      </c>
      <c r="N206" s="43">
        <v>2.8</v>
      </c>
      <c r="O206" s="46">
        <v>7.5</v>
      </c>
      <c r="P206" s="77">
        <f t="shared" si="44"/>
        <v>10.3</v>
      </c>
      <c r="Q206" s="48">
        <f t="shared" si="45"/>
        <v>38.200000000000003</v>
      </c>
    </row>
    <row r="207" spans="1:17" s="42" customFormat="1" ht="16.5" customHeight="1">
      <c r="A207" s="98">
        <f t="shared" si="40"/>
        <v>7</v>
      </c>
      <c r="B207" s="204" t="s">
        <v>207</v>
      </c>
      <c r="C207" s="216">
        <v>2012</v>
      </c>
      <c r="D207" s="210" t="s">
        <v>216</v>
      </c>
      <c r="E207" s="49">
        <v>2</v>
      </c>
      <c r="F207" s="51">
        <v>8.0399999999999991</v>
      </c>
      <c r="G207" s="76">
        <f t="shared" si="41"/>
        <v>10.039999999999999</v>
      </c>
      <c r="H207" s="115">
        <v>2</v>
      </c>
      <c r="I207" s="46">
        <v>6.3</v>
      </c>
      <c r="J207" s="77">
        <f t="shared" si="42"/>
        <v>8.3000000000000007</v>
      </c>
      <c r="K207" s="43">
        <v>2.9</v>
      </c>
      <c r="L207" s="46">
        <v>7.1</v>
      </c>
      <c r="M207" s="77">
        <f t="shared" si="43"/>
        <v>10</v>
      </c>
      <c r="N207" s="43">
        <v>2.8</v>
      </c>
      <c r="O207" s="46">
        <v>7</v>
      </c>
      <c r="P207" s="77">
        <f t="shared" si="44"/>
        <v>9.8000000000000007</v>
      </c>
      <c r="Q207" s="48">
        <f t="shared" si="45"/>
        <v>38.14</v>
      </c>
    </row>
    <row r="208" spans="1:17" s="42" customFormat="1" ht="16.5" customHeight="1">
      <c r="A208" s="98">
        <f t="shared" si="40"/>
        <v>8</v>
      </c>
      <c r="B208" s="204" t="s">
        <v>45</v>
      </c>
      <c r="C208" s="216">
        <v>2012</v>
      </c>
      <c r="D208" s="210" t="s">
        <v>228</v>
      </c>
      <c r="E208" s="49">
        <v>2</v>
      </c>
      <c r="F208" s="51">
        <v>7.4</v>
      </c>
      <c r="G208" s="76">
        <f t="shared" si="41"/>
        <v>9.4</v>
      </c>
      <c r="H208" s="115">
        <v>1.4</v>
      </c>
      <c r="I208" s="46">
        <v>7.45</v>
      </c>
      <c r="J208" s="77">
        <f t="shared" si="42"/>
        <v>8.85</v>
      </c>
      <c r="K208" s="43">
        <v>3</v>
      </c>
      <c r="L208" s="46">
        <v>6.95</v>
      </c>
      <c r="M208" s="77">
        <f t="shared" si="43"/>
        <v>9.9499999999999993</v>
      </c>
      <c r="N208" s="43">
        <v>2.4</v>
      </c>
      <c r="O208" s="46">
        <v>7.4</v>
      </c>
      <c r="P208" s="77">
        <f t="shared" si="44"/>
        <v>9.8000000000000007</v>
      </c>
      <c r="Q208" s="48">
        <f t="shared" si="45"/>
        <v>38</v>
      </c>
    </row>
    <row r="209" spans="1:17" s="42" customFormat="1" ht="16.5" customHeight="1">
      <c r="A209" s="98">
        <f t="shared" si="40"/>
        <v>9</v>
      </c>
      <c r="B209" s="204" t="s">
        <v>46</v>
      </c>
      <c r="C209" s="216">
        <v>2012</v>
      </c>
      <c r="D209" s="210" t="s">
        <v>219</v>
      </c>
      <c r="E209" s="49">
        <v>2</v>
      </c>
      <c r="F209" s="51">
        <v>7.94</v>
      </c>
      <c r="G209" s="76">
        <f t="shared" si="41"/>
        <v>9.9400000000000013</v>
      </c>
      <c r="H209" s="115">
        <v>2.5</v>
      </c>
      <c r="I209" s="46">
        <v>5.25</v>
      </c>
      <c r="J209" s="77">
        <f t="shared" si="42"/>
        <v>7.75</v>
      </c>
      <c r="K209" s="43">
        <v>2.8</v>
      </c>
      <c r="L209" s="46">
        <v>7.2</v>
      </c>
      <c r="M209" s="99">
        <f t="shared" si="43"/>
        <v>10</v>
      </c>
      <c r="N209" s="43">
        <v>2.8</v>
      </c>
      <c r="O209" s="46">
        <v>7.5</v>
      </c>
      <c r="P209" s="77">
        <f t="shared" si="44"/>
        <v>10.3</v>
      </c>
      <c r="Q209" s="48">
        <f t="shared" si="45"/>
        <v>37.99</v>
      </c>
    </row>
    <row r="210" spans="1:17" s="42" customFormat="1" ht="16.5" customHeight="1">
      <c r="A210" s="98">
        <f t="shared" si="40"/>
        <v>10</v>
      </c>
      <c r="B210" s="204" t="s">
        <v>209</v>
      </c>
      <c r="C210" s="216">
        <v>2012</v>
      </c>
      <c r="D210" s="210" t="s">
        <v>223</v>
      </c>
      <c r="E210" s="49">
        <v>2</v>
      </c>
      <c r="F210" s="51">
        <v>7.27</v>
      </c>
      <c r="G210" s="76">
        <f t="shared" si="41"/>
        <v>9.27</v>
      </c>
      <c r="H210" s="115">
        <v>2.6</v>
      </c>
      <c r="I210" s="46">
        <v>5.5</v>
      </c>
      <c r="J210" s="77">
        <f t="shared" si="42"/>
        <v>8.1</v>
      </c>
      <c r="K210" s="43">
        <v>3.1</v>
      </c>
      <c r="L210" s="46">
        <v>7.1</v>
      </c>
      <c r="M210" s="77">
        <f t="shared" si="43"/>
        <v>10.199999999999999</v>
      </c>
      <c r="N210" s="43">
        <v>2.9</v>
      </c>
      <c r="O210" s="46">
        <v>6.85</v>
      </c>
      <c r="P210" s="77">
        <f t="shared" si="44"/>
        <v>9.75</v>
      </c>
      <c r="Q210" s="48">
        <f t="shared" si="45"/>
        <v>37.319999999999993</v>
      </c>
    </row>
    <row r="211" spans="1:17" s="42" customFormat="1" ht="16.5" customHeight="1">
      <c r="A211" s="98">
        <f t="shared" si="40"/>
        <v>11</v>
      </c>
      <c r="B211" s="204" t="s">
        <v>208</v>
      </c>
      <c r="C211" s="216">
        <v>2012</v>
      </c>
      <c r="D211" s="210" t="s">
        <v>213</v>
      </c>
      <c r="E211" s="49">
        <v>2</v>
      </c>
      <c r="F211" s="51">
        <v>7.8</v>
      </c>
      <c r="G211" s="76">
        <f t="shared" si="41"/>
        <v>9.8000000000000007</v>
      </c>
      <c r="H211" s="115">
        <v>1.5</v>
      </c>
      <c r="I211" s="46">
        <v>5.45</v>
      </c>
      <c r="J211" s="77">
        <f t="shared" si="42"/>
        <v>6.95</v>
      </c>
      <c r="K211" s="43">
        <v>3</v>
      </c>
      <c r="L211" s="46">
        <v>6.9</v>
      </c>
      <c r="M211" s="77">
        <f t="shared" si="43"/>
        <v>9.9</v>
      </c>
      <c r="N211" s="43">
        <v>2.2999999999999998</v>
      </c>
      <c r="O211" s="46">
        <v>6.6</v>
      </c>
      <c r="P211" s="77">
        <f t="shared" si="44"/>
        <v>8.8999999999999986</v>
      </c>
      <c r="Q211" s="48">
        <f t="shared" si="45"/>
        <v>35.549999999999997</v>
      </c>
    </row>
    <row r="212" spans="1:17" s="42" customFormat="1" ht="16.5" customHeight="1">
      <c r="A212" s="98">
        <f t="shared" si="40"/>
        <v>12</v>
      </c>
      <c r="B212" s="204" t="s">
        <v>205</v>
      </c>
      <c r="C212" s="216">
        <v>2012</v>
      </c>
      <c r="D212" s="210" t="s">
        <v>216</v>
      </c>
      <c r="E212" s="49">
        <v>2</v>
      </c>
      <c r="F212" s="51">
        <v>7.04</v>
      </c>
      <c r="G212" s="76">
        <f t="shared" si="41"/>
        <v>9.0399999999999991</v>
      </c>
      <c r="H212" s="115">
        <v>1.5</v>
      </c>
      <c r="I212" s="46">
        <v>5.8</v>
      </c>
      <c r="J212" s="77">
        <f t="shared" si="42"/>
        <v>7.3</v>
      </c>
      <c r="K212" s="43">
        <v>2.6</v>
      </c>
      <c r="L212" s="46">
        <f>6.15-1</f>
        <v>5.15</v>
      </c>
      <c r="M212" s="77">
        <f t="shared" si="43"/>
        <v>7.75</v>
      </c>
      <c r="N212" s="43">
        <v>2.8</v>
      </c>
      <c r="O212" s="46">
        <v>6.3</v>
      </c>
      <c r="P212" s="77">
        <f t="shared" si="44"/>
        <v>9.1</v>
      </c>
      <c r="Q212" s="48">
        <f t="shared" si="45"/>
        <v>33.19</v>
      </c>
    </row>
    <row r="213" spans="1:17" ht="16.5" customHeight="1" thickBot="1">
      <c r="A213" s="197">
        <f t="shared" si="40"/>
        <v>13</v>
      </c>
      <c r="B213" s="243" t="s">
        <v>39</v>
      </c>
      <c r="C213" s="218">
        <v>2012</v>
      </c>
      <c r="D213" s="244" t="s">
        <v>233</v>
      </c>
      <c r="E213" s="61">
        <v>0</v>
      </c>
      <c r="F213" s="62">
        <v>0</v>
      </c>
      <c r="G213" s="91">
        <f t="shared" si="41"/>
        <v>0</v>
      </c>
      <c r="H213" s="116">
        <v>0.8</v>
      </c>
      <c r="I213" s="62">
        <f>8.2-1</f>
        <v>7.1999999999999993</v>
      </c>
      <c r="J213" s="92">
        <f t="shared" si="42"/>
        <v>7.9999999999999991</v>
      </c>
      <c r="K213" s="61">
        <v>1.7</v>
      </c>
      <c r="L213" s="62">
        <v>6.35</v>
      </c>
      <c r="M213" s="92">
        <f t="shared" si="43"/>
        <v>8.0499999999999989</v>
      </c>
      <c r="N213" s="61">
        <v>2.2999999999999998</v>
      </c>
      <c r="O213" s="62">
        <v>5.6</v>
      </c>
      <c r="P213" s="92">
        <f t="shared" si="44"/>
        <v>7.8999999999999995</v>
      </c>
      <c r="Q213" s="93">
        <f t="shared" si="45"/>
        <v>23.949999999999996</v>
      </c>
    </row>
    <row r="233" spans="1:22" ht="13.5" thickBot="1"/>
    <row r="234" spans="1:22" ht="20.100000000000001" customHeight="1" thickBot="1">
      <c r="A234" s="296" t="s">
        <v>240</v>
      </c>
      <c r="B234" s="297"/>
      <c r="C234" s="297"/>
      <c r="D234" s="297"/>
      <c r="E234" s="298"/>
      <c r="F234" s="298"/>
      <c r="G234" s="298"/>
      <c r="H234" s="297"/>
      <c r="I234" s="297"/>
      <c r="J234" s="297"/>
      <c r="K234" s="297"/>
      <c r="L234" s="297"/>
      <c r="M234" s="297"/>
      <c r="N234" s="297"/>
      <c r="O234" s="297"/>
      <c r="P234" s="297"/>
      <c r="Q234" s="299"/>
    </row>
    <row r="235" spans="1:22">
      <c r="A235" s="300" t="s">
        <v>8</v>
      </c>
      <c r="B235" s="294" t="s">
        <v>0</v>
      </c>
      <c r="C235" s="294" t="s">
        <v>17</v>
      </c>
      <c r="D235" s="303" t="s">
        <v>1</v>
      </c>
      <c r="E235" s="291" t="s">
        <v>2</v>
      </c>
      <c r="F235" s="292"/>
      <c r="G235" s="293"/>
      <c r="H235" s="305" t="s">
        <v>4</v>
      </c>
      <c r="I235" s="292"/>
      <c r="J235" s="293"/>
      <c r="K235" s="291" t="s">
        <v>5</v>
      </c>
      <c r="L235" s="292"/>
      <c r="M235" s="293"/>
      <c r="N235" s="291" t="s">
        <v>6</v>
      </c>
      <c r="O235" s="292"/>
      <c r="P235" s="293"/>
      <c r="Q235" s="294" t="s">
        <v>7</v>
      </c>
    </row>
    <row r="236" spans="1:22" ht="13.5" thickBot="1">
      <c r="A236" s="301"/>
      <c r="B236" s="295"/>
      <c r="C236" s="302"/>
      <c r="D236" s="304"/>
      <c r="E236" s="21" t="s">
        <v>10</v>
      </c>
      <c r="F236" s="22" t="s">
        <v>11</v>
      </c>
      <c r="G236" s="23" t="s">
        <v>3</v>
      </c>
      <c r="H236" s="112" t="s">
        <v>10</v>
      </c>
      <c r="I236" s="22" t="s">
        <v>11</v>
      </c>
      <c r="J236" s="23" t="s">
        <v>3</v>
      </c>
      <c r="K236" s="21" t="s">
        <v>10</v>
      </c>
      <c r="L236" s="22" t="s">
        <v>11</v>
      </c>
      <c r="M236" s="23" t="s">
        <v>3</v>
      </c>
      <c r="N236" s="21" t="s">
        <v>10</v>
      </c>
      <c r="O236" s="22" t="s">
        <v>11</v>
      </c>
      <c r="P236" s="23" t="s">
        <v>3</v>
      </c>
      <c r="Q236" s="295"/>
    </row>
    <row r="237" spans="1:22" s="42" customFormat="1" ht="16.5" customHeight="1">
      <c r="A237" s="179">
        <v>1</v>
      </c>
      <c r="B237" s="223" t="s">
        <v>176</v>
      </c>
      <c r="C237" s="212">
        <v>2011</v>
      </c>
      <c r="D237" s="206" t="s">
        <v>225</v>
      </c>
      <c r="E237" s="39">
        <v>2</v>
      </c>
      <c r="F237" s="41">
        <v>8.6999999999999993</v>
      </c>
      <c r="G237" s="181">
        <f t="shared" ref="G237:G248" si="46">SUM(E237:F237)</f>
        <v>10.7</v>
      </c>
      <c r="H237" s="39">
        <v>2.5</v>
      </c>
      <c r="I237" s="41">
        <v>8.1999999999999993</v>
      </c>
      <c r="J237" s="181">
        <f t="shared" ref="J237:J248" si="47">SUM(H237:I237)</f>
        <v>10.7</v>
      </c>
      <c r="K237" s="39">
        <v>2.9</v>
      </c>
      <c r="L237" s="41">
        <v>7.85</v>
      </c>
      <c r="M237" s="229">
        <f t="shared" ref="M237:M248" si="48">SUM(K237:L237)</f>
        <v>10.75</v>
      </c>
      <c r="N237" s="39">
        <v>2.8</v>
      </c>
      <c r="O237" s="41">
        <v>8.1999999999999993</v>
      </c>
      <c r="P237" s="182">
        <f t="shared" ref="P237:P248" si="49">SUM(N237:O237)</f>
        <v>11</v>
      </c>
      <c r="Q237" s="30">
        <f t="shared" ref="Q237:Q248" si="50">G237+J237+M237+P237</f>
        <v>43.15</v>
      </c>
    </row>
    <row r="238" spans="1:22" s="42" customFormat="1" ht="16.5" customHeight="1">
      <c r="A238" s="172">
        <f>A237+1</f>
        <v>2</v>
      </c>
      <c r="B238" s="224" t="s">
        <v>170</v>
      </c>
      <c r="C238" s="213">
        <v>2011</v>
      </c>
      <c r="D238" s="207" t="s">
        <v>216</v>
      </c>
      <c r="E238" s="43">
        <v>2</v>
      </c>
      <c r="F238" s="46">
        <v>8.8000000000000007</v>
      </c>
      <c r="G238" s="123">
        <f t="shared" si="46"/>
        <v>10.8</v>
      </c>
      <c r="H238" s="43">
        <v>2.6</v>
      </c>
      <c r="I238" s="46">
        <v>7.55</v>
      </c>
      <c r="J238" s="123">
        <f t="shared" si="47"/>
        <v>10.15</v>
      </c>
      <c r="K238" s="43">
        <v>3.2</v>
      </c>
      <c r="L238" s="46">
        <v>8</v>
      </c>
      <c r="M238" s="106">
        <f t="shared" si="48"/>
        <v>11.2</v>
      </c>
      <c r="N238" s="43">
        <v>3.1</v>
      </c>
      <c r="O238" s="46">
        <v>7.65</v>
      </c>
      <c r="P238" s="126">
        <f t="shared" si="49"/>
        <v>10.75</v>
      </c>
      <c r="Q238" s="37">
        <f t="shared" si="50"/>
        <v>42.900000000000006</v>
      </c>
      <c r="R238" s="14"/>
      <c r="S238" s="14"/>
      <c r="T238" s="14"/>
      <c r="U238" s="14"/>
      <c r="V238" s="14"/>
    </row>
    <row r="239" spans="1:22" s="42" customFormat="1" ht="16.5" customHeight="1" thickBot="1">
      <c r="A239" s="184">
        <f t="shared" ref="A239:A248" si="51">A238+1</f>
        <v>3</v>
      </c>
      <c r="B239" s="238" t="s">
        <v>15</v>
      </c>
      <c r="C239" s="214">
        <v>2011</v>
      </c>
      <c r="D239" s="208" t="s">
        <v>233</v>
      </c>
      <c r="E239" s="61">
        <v>2</v>
      </c>
      <c r="F239" s="62">
        <v>8.6999999999999993</v>
      </c>
      <c r="G239" s="186">
        <f t="shared" si="46"/>
        <v>10.7</v>
      </c>
      <c r="H239" s="61">
        <v>2.5</v>
      </c>
      <c r="I239" s="62">
        <v>7.9</v>
      </c>
      <c r="J239" s="186">
        <f t="shared" si="47"/>
        <v>10.4</v>
      </c>
      <c r="K239" s="61">
        <v>3</v>
      </c>
      <c r="L239" s="62">
        <v>8.35</v>
      </c>
      <c r="M239" s="245">
        <f t="shared" si="48"/>
        <v>11.35</v>
      </c>
      <c r="N239" s="61">
        <v>2.9</v>
      </c>
      <c r="O239" s="62">
        <v>7.25</v>
      </c>
      <c r="P239" s="187">
        <f t="shared" si="49"/>
        <v>10.15</v>
      </c>
      <c r="Q239" s="141">
        <f t="shared" si="50"/>
        <v>42.6</v>
      </c>
    </row>
    <row r="240" spans="1:22" s="42" customFormat="1" ht="16.5" customHeight="1">
      <c r="A240" s="174">
        <f t="shared" si="51"/>
        <v>4</v>
      </c>
      <c r="B240" s="232" t="s">
        <v>181</v>
      </c>
      <c r="C240" s="215">
        <v>2011</v>
      </c>
      <c r="D240" s="209" t="s">
        <v>216</v>
      </c>
      <c r="E240" s="188">
        <v>2</v>
      </c>
      <c r="F240" s="176">
        <v>8.6999999999999993</v>
      </c>
      <c r="G240" s="278">
        <f t="shared" si="46"/>
        <v>10.7</v>
      </c>
      <c r="H240" s="128">
        <v>2.5</v>
      </c>
      <c r="I240" s="120">
        <v>8.0500000000000007</v>
      </c>
      <c r="J240" s="278">
        <f t="shared" si="47"/>
        <v>10.55</v>
      </c>
      <c r="K240" s="128">
        <v>2.9</v>
      </c>
      <c r="L240" s="120">
        <v>7.8</v>
      </c>
      <c r="M240" s="269">
        <f t="shared" si="48"/>
        <v>10.7</v>
      </c>
      <c r="N240" s="128">
        <v>2.7</v>
      </c>
      <c r="O240" s="120">
        <v>7.3</v>
      </c>
      <c r="P240" s="279">
        <f t="shared" si="49"/>
        <v>10</v>
      </c>
      <c r="Q240" s="255">
        <f t="shared" si="50"/>
        <v>41.95</v>
      </c>
    </row>
    <row r="241" spans="1:18" s="42" customFormat="1" ht="16.5" customHeight="1">
      <c r="A241" s="98">
        <f t="shared" si="51"/>
        <v>5</v>
      </c>
      <c r="B241" s="225" t="s">
        <v>179</v>
      </c>
      <c r="C241" s="216">
        <v>2011</v>
      </c>
      <c r="D241" s="210" t="s">
        <v>225</v>
      </c>
      <c r="E241" s="49">
        <v>2</v>
      </c>
      <c r="F241" s="51">
        <v>8.27</v>
      </c>
      <c r="G241" s="123">
        <f t="shared" si="46"/>
        <v>10.27</v>
      </c>
      <c r="H241" s="43">
        <v>2.5</v>
      </c>
      <c r="I241" s="46">
        <v>7.55</v>
      </c>
      <c r="J241" s="123">
        <f t="shared" si="47"/>
        <v>10.050000000000001</v>
      </c>
      <c r="K241" s="43">
        <v>3</v>
      </c>
      <c r="L241" s="46">
        <v>6.8</v>
      </c>
      <c r="M241" s="106">
        <f t="shared" si="48"/>
        <v>9.8000000000000007</v>
      </c>
      <c r="N241" s="43">
        <v>2.8</v>
      </c>
      <c r="O241" s="46">
        <v>7.75</v>
      </c>
      <c r="P241" s="126">
        <f t="shared" si="49"/>
        <v>10.55</v>
      </c>
      <c r="Q241" s="37">
        <f t="shared" si="50"/>
        <v>40.67</v>
      </c>
    </row>
    <row r="242" spans="1:18" s="42" customFormat="1" ht="16.5" customHeight="1">
      <c r="A242" s="98">
        <f t="shared" si="51"/>
        <v>6</v>
      </c>
      <c r="B242" s="225" t="s">
        <v>47</v>
      </c>
      <c r="C242" s="216">
        <v>2011</v>
      </c>
      <c r="D242" s="210" t="s">
        <v>225</v>
      </c>
      <c r="E242" s="49">
        <v>2</v>
      </c>
      <c r="F242" s="51">
        <v>8.07</v>
      </c>
      <c r="G242" s="123">
        <f t="shared" si="46"/>
        <v>10.07</v>
      </c>
      <c r="H242" s="43">
        <v>2.5</v>
      </c>
      <c r="I242" s="46">
        <v>8.1</v>
      </c>
      <c r="J242" s="123">
        <f t="shared" si="47"/>
        <v>10.6</v>
      </c>
      <c r="K242" s="43">
        <v>3</v>
      </c>
      <c r="L242" s="46">
        <v>6.65</v>
      </c>
      <c r="M242" s="106">
        <f t="shared" si="48"/>
        <v>9.65</v>
      </c>
      <c r="N242" s="43">
        <v>2.9</v>
      </c>
      <c r="O242" s="46">
        <v>7.45</v>
      </c>
      <c r="P242" s="126">
        <f t="shared" si="49"/>
        <v>10.35</v>
      </c>
      <c r="Q242" s="37">
        <f t="shared" si="50"/>
        <v>40.67</v>
      </c>
    </row>
    <row r="243" spans="1:18" s="42" customFormat="1" ht="16.5" customHeight="1">
      <c r="A243" s="98">
        <f t="shared" si="51"/>
        <v>7</v>
      </c>
      <c r="B243" s="225" t="s">
        <v>211</v>
      </c>
      <c r="C243" s="216">
        <v>2010</v>
      </c>
      <c r="D243" s="210" t="s">
        <v>216</v>
      </c>
      <c r="E243" s="49">
        <v>2</v>
      </c>
      <c r="F243" s="51">
        <v>8.5399999999999991</v>
      </c>
      <c r="G243" s="123">
        <f t="shared" si="46"/>
        <v>10.54</v>
      </c>
      <c r="H243" s="43">
        <v>2.5</v>
      </c>
      <c r="I243" s="46">
        <v>7.8</v>
      </c>
      <c r="J243" s="123">
        <f t="shared" si="47"/>
        <v>10.3</v>
      </c>
      <c r="K243" s="43">
        <v>3</v>
      </c>
      <c r="L243" s="46">
        <v>6.1</v>
      </c>
      <c r="M243" s="126">
        <f t="shared" si="48"/>
        <v>9.1</v>
      </c>
      <c r="N243" s="43">
        <v>2.8</v>
      </c>
      <c r="O243" s="46">
        <v>7.1</v>
      </c>
      <c r="P243" s="126">
        <f t="shared" si="49"/>
        <v>9.8999999999999986</v>
      </c>
      <c r="Q243" s="37">
        <f t="shared" si="50"/>
        <v>39.839999999999996</v>
      </c>
    </row>
    <row r="244" spans="1:18" s="42" customFormat="1" ht="16.5" customHeight="1">
      <c r="A244" s="98">
        <f t="shared" si="51"/>
        <v>8</v>
      </c>
      <c r="B244" s="225" t="s">
        <v>178</v>
      </c>
      <c r="C244" s="216">
        <v>2011</v>
      </c>
      <c r="D244" s="210" t="s">
        <v>216</v>
      </c>
      <c r="E244" s="49">
        <v>2</v>
      </c>
      <c r="F244" s="51">
        <v>8.1999999999999993</v>
      </c>
      <c r="G244" s="123">
        <f t="shared" si="46"/>
        <v>10.199999999999999</v>
      </c>
      <c r="H244" s="43">
        <v>2</v>
      </c>
      <c r="I244" s="46">
        <v>7.1</v>
      </c>
      <c r="J244" s="123">
        <f t="shared" si="47"/>
        <v>9.1</v>
      </c>
      <c r="K244" s="43">
        <v>3</v>
      </c>
      <c r="L244" s="46">
        <v>6.6</v>
      </c>
      <c r="M244" s="106">
        <f t="shared" si="48"/>
        <v>9.6</v>
      </c>
      <c r="N244" s="43">
        <v>2.9</v>
      </c>
      <c r="O244" s="46">
        <v>7.35</v>
      </c>
      <c r="P244" s="126">
        <f t="shared" si="49"/>
        <v>10.25</v>
      </c>
      <c r="Q244" s="37">
        <f t="shared" si="50"/>
        <v>39.15</v>
      </c>
    </row>
    <row r="245" spans="1:18" s="42" customFormat="1" ht="16.5" customHeight="1">
      <c r="A245" s="98">
        <f t="shared" si="51"/>
        <v>9</v>
      </c>
      <c r="B245" s="225" t="s">
        <v>173</v>
      </c>
      <c r="C245" s="216">
        <v>2010</v>
      </c>
      <c r="D245" s="210" t="s">
        <v>223</v>
      </c>
      <c r="E245" s="49">
        <v>2</v>
      </c>
      <c r="F245" s="51">
        <v>8.34</v>
      </c>
      <c r="G245" s="123">
        <f t="shared" si="46"/>
        <v>10.34</v>
      </c>
      <c r="H245" s="43">
        <v>2.6</v>
      </c>
      <c r="I245" s="46">
        <v>6.75</v>
      </c>
      <c r="J245" s="123">
        <f t="shared" si="47"/>
        <v>9.35</v>
      </c>
      <c r="K245" s="43">
        <v>2.9</v>
      </c>
      <c r="L245" s="46">
        <v>6</v>
      </c>
      <c r="M245" s="106">
        <f t="shared" si="48"/>
        <v>8.9</v>
      </c>
      <c r="N245" s="43">
        <v>3.1</v>
      </c>
      <c r="O245" s="46">
        <v>7</v>
      </c>
      <c r="P245" s="126">
        <f t="shared" si="49"/>
        <v>10.1</v>
      </c>
      <c r="Q245" s="37">
        <f t="shared" si="50"/>
        <v>38.69</v>
      </c>
    </row>
    <row r="246" spans="1:18" s="42" customFormat="1" ht="16.5" customHeight="1">
      <c r="A246" s="98">
        <f t="shared" si="51"/>
        <v>10</v>
      </c>
      <c r="B246" s="225" t="s">
        <v>20</v>
      </c>
      <c r="C246" s="216">
        <v>2010</v>
      </c>
      <c r="D246" s="210" t="s">
        <v>223</v>
      </c>
      <c r="E246" s="49">
        <v>2</v>
      </c>
      <c r="F246" s="51">
        <v>8.27</v>
      </c>
      <c r="G246" s="123">
        <f t="shared" si="46"/>
        <v>10.27</v>
      </c>
      <c r="H246" s="43">
        <v>2.5</v>
      </c>
      <c r="I246" s="46">
        <v>5.55</v>
      </c>
      <c r="J246" s="123">
        <f t="shared" si="47"/>
        <v>8.0500000000000007</v>
      </c>
      <c r="K246" s="43">
        <v>2.7</v>
      </c>
      <c r="L246" s="46">
        <v>6.6</v>
      </c>
      <c r="M246" s="106">
        <f t="shared" si="48"/>
        <v>9.3000000000000007</v>
      </c>
      <c r="N246" s="43">
        <v>3.1</v>
      </c>
      <c r="O246" s="46">
        <v>6.2</v>
      </c>
      <c r="P246" s="126">
        <f t="shared" si="49"/>
        <v>9.3000000000000007</v>
      </c>
      <c r="Q246" s="37">
        <f t="shared" si="50"/>
        <v>36.92</v>
      </c>
    </row>
    <row r="247" spans="1:18" s="42" customFormat="1" ht="16.5" customHeight="1">
      <c r="A247" s="98">
        <f t="shared" si="51"/>
        <v>11</v>
      </c>
      <c r="B247" s="225" t="s">
        <v>182</v>
      </c>
      <c r="C247" s="216">
        <v>2011</v>
      </c>
      <c r="D247" s="210" t="s">
        <v>220</v>
      </c>
      <c r="E247" s="43">
        <v>2</v>
      </c>
      <c r="F247" s="46">
        <v>8.07</v>
      </c>
      <c r="G247" s="123">
        <f t="shared" si="46"/>
        <v>10.07</v>
      </c>
      <c r="H247" s="43">
        <v>1.5</v>
      </c>
      <c r="I247" s="46">
        <v>6.75</v>
      </c>
      <c r="J247" s="123">
        <f t="shared" si="47"/>
        <v>8.25</v>
      </c>
      <c r="K247" s="43">
        <v>2.4</v>
      </c>
      <c r="L247" s="46">
        <v>6.5</v>
      </c>
      <c r="M247" s="106">
        <f t="shared" si="48"/>
        <v>8.9</v>
      </c>
      <c r="N247" s="43">
        <v>2.9</v>
      </c>
      <c r="O247" s="46">
        <v>5.3</v>
      </c>
      <c r="P247" s="126">
        <f t="shared" si="49"/>
        <v>8.1999999999999993</v>
      </c>
      <c r="Q247" s="37">
        <f t="shared" si="50"/>
        <v>35.42</v>
      </c>
    </row>
    <row r="248" spans="1:18" ht="16.5" customHeight="1" thickBot="1">
      <c r="A248" s="197">
        <f t="shared" si="51"/>
        <v>12</v>
      </c>
      <c r="B248" s="277" t="s">
        <v>241</v>
      </c>
      <c r="C248" s="218">
        <v>2011</v>
      </c>
      <c r="D248" s="244" t="s">
        <v>233</v>
      </c>
      <c r="E248" s="61">
        <v>0</v>
      </c>
      <c r="F248" s="62">
        <v>0</v>
      </c>
      <c r="G248" s="186">
        <f t="shared" si="46"/>
        <v>0</v>
      </c>
      <c r="H248" s="61">
        <v>1.5</v>
      </c>
      <c r="I248" s="62">
        <v>6.65</v>
      </c>
      <c r="J248" s="186">
        <f t="shared" si="47"/>
        <v>8.15</v>
      </c>
      <c r="K248" s="61">
        <v>1</v>
      </c>
      <c r="L248" s="62">
        <f>6.25-1</f>
        <v>5.25</v>
      </c>
      <c r="M248" s="241">
        <f t="shared" si="48"/>
        <v>6.25</v>
      </c>
      <c r="N248" s="61">
        <v>2.4</v>
      </c>
      <c r="O248" s="62">
        <v>6.85</v>
      </c>
      <c r="P248" s="187">
        <f t="shared" si="49"/>
        <v>9.25</v>
      </c>
      <c r="Q248" s="141">
        <f t="shared" si="50"/>
        <v>23.65</v>
      </c>
    </row>
    <row r="249" spans="1:18" ht="13.5" thickBot="1"/>
    <row r="250" spans="1:18" ht="20.100000000000001" customHeight="1" thickBot="1">
      <c r="A250" s="296" t="s">
        <v>264</v>
      </c>
      <c r="B250" s="297"/>
      <c r="C250" s="297"/>
      <c r="D250" s="297"/>
      <c r="E250" s="298"/>
      <c r="F250" s="298"/>
      <c r="G250" s="298"/>
      <c r="H250" s="297"/>
      <c r="I250" s="297"/>
      <c r="J250" s="297"/>
      <c r="K250" s="297"/>
      <c r="L250" s="297"/>
      <c r="M250" s="297"/>
      <c r="N250" s="297"/>
      <c r="O250" s="297"/>
      <c r="P250" s="297"/>
      <c r="Q250" s="299"/>
    </row>
    <row r="251" spans="1:18">
      <c r="A251" s="300" t="s">
        <v>8</v>
      </c>
      <c r="B251" s="294" t="s">
        <v>0</v>
      </c>
      <c r="C251" s="294" t="s">
        <v>17</v>
      </c>
      <c r="D251" s="303" t="s">
        <v>1</v>
      </c>
      <c r="E251" s="291" t="s">
        <v>2</v>
      </c>
      <c r="F251" s="292"/>
      <c r="G251" s="293"/>
      <c r="H251" s="305" t="s">
        <v>4</v>
      </c>
      <c r="I251" s="292"/>
      <c r="J251" s="293"/>
      <c r="K251" s="291" t="s">
        <v>5</v>
      </c>
      <c r="L251" s="292"/>
      <c r="M251" s="293"/>
      <c r="N251" s="291" t="s">
        <v>6</v>
      </c>
      <c r="O251" s="292"/>
      <c r="P251" s="293"/>
      <c r="Q251" s="294" t="s">
        <v>7</v>
      </c>
    </row>
    <row r="252" spans="1:18" ht="13.5" thickBot="1">
      <c r="A252" s="301"/>
      <c r="B252" s="295"/>
      <c r="C252" s="302"/>
      <c r="D252" s="304"/>
      <c r="E252" s="21" t="s">
        <v>10</v>
      </c>
      <c r="F252" s="22" t="s">
        <v>11</v>
      </c>
      <c r="G252" s="23" t="s">
        <v>3</v>
      </c>
      <c r="H252" s="112" t="s">
        <v>10</v>
      </c>
      <c r="I252" s="22" t="s">
        <v>11</v>
      </c>
      <c r="J252" s="23" t="s">
        <v>3</v>
      </c>
      <c r="K252" s="21" t="s">
        <v>10</v>
      </c>
      <c r="L252" s="22" t="s">
        <v>11</v>
      </c>
      <c r="M252" s="23" t="s">
        <v>3</v>
      </c>
      <c r="N252" s="21" t="s">
        <v>10</v>
      </c>
      <c r="O252" s="22" t="s">
        <v>11</v>
      </c>
      <c r="P252" s="23" t="s">
        <v>3</v>
      </c>
      <c r="Q252" s="295"/>
    </row>
    <row r="253" spans="1:18" s="42" customFormat="1" ht="16.5" customHeight="1">
      <c r="A253" s="132">
        <v>1</v>
      </c>
      <c r="B253" s="133" t="s">
        <v>200</v>
      </c>
      <c r="C253" s="156">
        <v>2009</v>
      </c>
      <c r="D253" s="281" t="s">
        <v>216</v>
      </c>
      <c r="E253" s="114">
        <v>2</v>
      </c>
      <c r="F253" s="41">
        <v>8.84</v>
      </c>
      <c r="G253" s="181">
        <f>SUM(E253:F253)</f>
        <v>10.84</v>
      </c>
      <c r="H253" s="114">
        <v>2.6</v>
      </c>
      <c r="I253" s="41">
        <v>8</v>
      </c>
      <c r="J253" s="182">
        <f>SUM(H253:I253)</f>
        <v>10.6</v>
      </c>
      <c r="K253" s="39">
        <v>2.8</v>
      </c>
      <c r="L253" s="29">
        <v>8.8000000000000007</v>
      </c>
      <c r="M253" s="183">
        <f>SUM(K253:L253)</f>
        <v>11.600000000000001</v>
      </c>
      <c r="N253" s="39">
        <v>3</v>
      </c>
      <c r="O253" s="41">
        <v>8.5500000000000007</v>
      </c>
      <c r="P253" s="182">
        <f>SUM(N253:O253)</f>
        <v>11.55</v>
      </c>
      <c r="Q253" s="30">
        <f>G253+J253+M253+P253</f>
        <v>44.59</v>
      </c>
      <c r="R253" s="14"/>
    </row>
    <row r="254" spans="1:18" s="42" customFormat="1" ht="16.5" customHeight="1">
      <c r="A254" s="134">
        <f>A253+1</f>
        <v>2</v>
      </c>
      <c r="B254" s="122" t="s">
        <v>242</v>
      </c>
      <c r="C254" s="158">
        <v>2009</v>
      </c>
      <c r="D254" s="122" t="s">
        <v>213</v>
      </c>
      <c r="E254" s="115">
        <v>2</v>
      </c>
      <c r="F254" s="46">
        <v>8.14</v>
      </c>
      <c r="G254" s="123">
        <f>SUM(E254:F254)</f>
        <v>10.14</v>
      </c>
      <c r="H254" s="115">
        <v>2.5</v>
      </c>
      <c r="I254" s="46">
        <v>7.5</v>
      </c>
      <c r="J254" s="126">
        <f>SUM(H254:I254)</f>
        <v>10</v>
      </c>
      <c r="K254" s="43">
        <v>3.1</v>
      </c>
      <c r="L254" s="35">
        <v>7.75</v>
      </c>
      <c r="M254" s="106">
        <f>SUM(K254:L254)</f>
        <v>10.85</v>
      </c>
      <c r="N254" s="43">
        <v>3.2</v>
      </c>
      <c r="O254" s="46">
        <v>8.0500000000000007</v>
      </c>
      <c r="P254" s="126">
        <f>SUM(N254:O254)</f>
        <v>11.25</v>
      </c>
      <c r="Q254" s="37">
        <f>G254+J254+M254+P254</f>
        <v>42.24</v>
      </c>
      <c r="R254" s="14"/>
    </row>
    <row r="255" spans="1:18" s="42" customFormat="1" ht="16.5" customHeight="1" thickBot="1">
      <c r="A255" s="135">
        <f t="shared" ref="A255:A257" si="52">A254+1</f>
        <v>3</v>
      </c>
      <c r="B255" s="136" t="s">
        <v>12</v>
      </c>
      <c r="C255" s="157">
        <v>2009</v>
      </c>
      <c r="D255" s="136" t="s">
        <v>233</v>
      </c>
      <c r="E255" s="116">
        <v>2</v>
      </c>
      <c r="F255" s="62">
        <v>8.4700000000000006</v>
      </c>
      <c r="G255" s="186">
        <f>SUM(E255:F255)</f>
        <v>10.47</v>
      </c>
      <c r="H255" s="116">
        <v>2</v>
      </c>
      <c r="I255" s="62">
        <v>6.7</v>
      </c>
      <c r="J255" s="187">
        <f>SUM(H255:I255)</f>
        <v>8.6999999999999993</v>
      </c>
      <c r="K255" s="61">
        <v>2.9</v>
      </c>
      <c r="L255" s="155">
        <v>7.7</v>
      </c>
      <c r="M255" s="187">
        <f>SUM(K255:L255)</f>
        <v>10.6</v>
      </c>
      <c r="N255" s="61">
        <v>3.2</v>
      </c>
      <c r="O255" s="62">
        <v>7.95</v>
      </c>
      <c r="P255" s="187">
        <f>SUM(N255:O255)</f>
        <v>11.15</v>
      </c>
      <c r="Q255" s="141">
        <f>G255+J255+M255+P255</f>
        <v>40.92</v>
      </c>
      <c r="R255" s="14"/>
    </row>
    <row r="256" spans="1:18" s="42" customFormat="1" ht="16.5" customHeight="1">
      <c r="A256" s="142">
        <f t="shared" si="52"/>
        <v>4</v>
      </c>
      <c r="B256" s="127" t="s">
        <v>13</v>
      </c>
      <c r="C256" s="159">
        <v>2009</v>
      </c>
      <c r="D256" s="127" t="s">
        <v>233</v>
      </c>
      <c r="E256" s="175">
        <v>2</v>
      </c>
      <c r="F256" s="176">
        <v>8.4700000000000006</v>
      </c>
      <c r="G256" s="278">
        <f>SUM(E256:F256)</f>
        <v>10.47</v>
      </c>
      <c r="H256" s="119">
        <v>1.5</v>
      </c>
      <c r="I256" s="120">
        <v>6.75</v>
      </c>
      <c r="J256" s="279">
        <f>SUM(H256:I256)</f>
        <v>8.25</v>
      </c>
      <c r="K256" s="128">
        <v>2.8</v>
      </c>
      <c r="L256" s="280">
        <v>8.15</v>
      </c>
      <c r="M256" s="279">
        <f>SUM(K256:L256)</f>
        <v>10.95</v>
      </c>
      <c r="N256" s="128">
        <v>3.1</v>
      </c>
      <c r="O256" s="120">
        <v>7.95</v>
      </c>
      <c r="P256" s="279">
        <f>SUM(N256:O256)</f>
        <v>11.05</v>
      </c>
      <c r="Q256" s="255">
        <f>G256+J256+M256+P256</f>
        <v>40.72</v>
      </c>
      <c r="R256" s="14"/>
    </row>
    <row r="257" spans="1:18" s="42" customFormat="1" ht="16.5" customHeight="1" thickBot="1">
      <c r="A257" s="143">
        <f t="shared" si="52"/>
        <v>5</v>
      </c>
      <c r="B257" s="144" t="s">
        <v>50</v>
      </c>
      <c r="C257" s="160">
        <v>2009</v>
      </c>
      <c r="D257" s="144" t="s">
        <v>223</v>
      </c>
      <c r="E257" s="116">
        <v>2</v>
      </c>
      <c r="F257" s="62">
        <v>8.17</v>
      </c>
      <c r="G257" s="186">
        <f>SUM(E257:F257)</f>
        <v>10.17</v>
      </c>
      <c r="H257" s="116">
        <v>2.6</v>
      </c>
      <c r="I257" s="62">
        <v>7.74</v>
      </c>
      <c r="J257" s="187">
        <f>SUM(H257:I257)</f>
        <v>10.34</v>
      </c>
      <c r="K257" s="61">
        <v>2.9</v>
      </c>
      <c r="L257" s="155">
        <v>7.15</v>
      </c>
      <c r="M257" s="187">
        <f>SUM(K257:L257)</f>
        <v>10.050000000000001</v>
      </c>
      <c r="N257" s="61">
        <v>2.8</v>
      </c>
      <c r="O257" s="62">
        <v>6.5</v>
      </c>
      <c r="P257" s="187">
        <f>SUM(N257:O257)</f>
        <v>9.3000000000000007</v>
      </c>
      <c r="Q257" s="141">
        <f>G257+J257+M257+P257</f>
        <v>39.86</v>
      </c>
      <c r="R257" s="14"/>
    </row>
    <row r="260" spans="1:18" ht="15.75">
      <c r="D260" s="290" t="s">
        <v>247</v>
      </c>
    </row>
    <row r="262" spans="1:18">
      <c r="D262" s="14" t="s">
        <v>248</v>
      </c>
    </row>
    <row r="263" spans="1:18">
      <c r="D263" s="14" t="s">
        <v>249</v>
      </c>
      <c r="E263" s="14" t="s">
        <v>250</v>
      </c>
    </row>
    <row r="264" spans="1:18">
      <c r="D264" s="14" t="s">
        <v>251</v>
      </c>
      <c r="E264" s="14" t="s">
        <v>255</v>
      </c>
    </row>
    <row r="265" spans="1:18">
      <c r="D265" s="14" t="s">
        <v>252</v>
      </c>
    </row>
    <row r="266" spans="1:18">
      <c r="D266" s="14" t="s">
        <v>253</v>
      </c>
      <c r="E266" s="14" t="s">
        <v>254</v>
      </c>
    </row>
    <row r="267" spans="1:18">
      <c r="D267" s="14" t="s">
        <v>256</v>
      </c>
      <c r="E267" s="14" t="s">
        <v>257</v>
      </c>
    </row>
    <row r="268" spans="1:18">
      <c r="D268" s="14" t="s">
        <v>258</v>
      </c>
      <c r="E268" s="14" t="s">
        <v>259</v>
      </c>
    </row>
    <row r="269" spans="1:18">
      <c r="D269" s="14" t="s">
        <v>251</v>
      </c>
      <c r="E269" s="14" t="s">
        <v>260</v>
      </c>
    </row>
    <row r="271" spans="1:18">
      <c r="D271" s="14" t="s">
        <v>261</v>
      </c>
      <c r="E271" s="14" t="s">
        <v>262</v>
      </c>
      <c r="J271" s="14" t="s">
        <v>263</v>
      </c>
    </row>
  </sheetData>
  <sortState ref="B100:Q125">
    <sortCondition descending="1" ref="Q100:Q125"/>
  </sortState>
  <mergeCells count="122">
    <mergeCell ref="A1:Q1"/>
    <mergeCell ref="A2:A3"/>
    <mergeCell ref="B2:B3"/>
    <mergeCell ref="C2:C3"/>
    <mergeCell ref="D2:D3"/>
    <mergeCell ref="K2:M2"/>
    <mergeCell ref="H180:J180"/>
    <mergeCell ref="K180:M180"/>
    <mergeCell ref="N180:P180"/>
    <mergeCell ref="Q180:Q181"/>
    <mergeCell ref="C180:C181"/>
    <mergeCell ref="A98:A99"/>
    <mergeCell ref="B98:B99"/>
    <mergeCell ref="C98:C99"/>
    <mergeCell ref="D98:D99"/>
    <mergeCell ref="E98:G98"/>
    <mergeCell ref="H98:J98"/>
    <mergeCell ref="K98:M98"/>
    <mergeCell ref="N98:P98"/>
    <mergeCell ref="Q98:Q99"/>
    <mergeCell ref="A129:Q129"/>
    <mergeCell ref="B130:B131"/>
    <mergeCell ref="D130:D131"/>
    <mergeCell ref="Q130:Q131"/>
    <mergeCell ref="A7:Q7"/>
    <mergeCell ref="A8:A9"/>
    <mergeCell ref="B8:B9"/>
    <mergeCell ref="C8:C9"/>
    <mergeCell ref="D8:D9"/>
    <mergeCell ref="K8:M8"/>
    <mergeCell ref="N8:P8"/>
    <mergeCell ref="Q8:Q9"/>
    <mergeCell ref="A97:Q97"/>
    <mergeCell ref="C83:C84"/>
    <mergeCell ref="B83:B84"/>
    <mergeCell ref="A83:A84"/>
    <mergeCell ref="Q83:Q84"/>
    <mergeCell ref="N83:P83"/>
    <mergeCell ref="K83:M83"/>
    <mergeCell ref="H83:J83"/>
    <mergeCell ref="D83:D84"/>
    <mergeCell ref="A82:Q82"/>
    <mergeCell ref="A198:Q198"/>
    <mergeCell ref="A199:A200"/>
    <mergeCell ref="B199:B200"/>
    <mergeCell ref="D199:D200"/>
    <mergeCell ref="E199:G199"/>
    <mergeCell ref="H199:J199"/>
    <mergeCell ref="K199:M199"/>
    <mergeCell ref="N199:P199"/>
    <mergeCell ref="Q199:Q200"/>
    <mergeCell ref="C199:C200"/>
    <mergeCell ref="C130:C131"/>
    <mergeCell ref="N146:P146"/>
    <mergeCell ref="A146:A147"/>
    <mergeCell ref="A161:Q161"/>
    <mergeCell ref="A162:A163"/>
    <mergeCell ref="B162:B163"/>
    <mergeCell ref="D162:D163"/>
    <mergeCell ref="E162:G162"/>
    <mergeCell ref="H162:J162"/>
    <mergeCell ref="K162:M162"/>
    <mergeCell ref="N162:P162"/>
    <mergeCell ref="Q162:Q163"/>
    <mergeCell ref="C162:C163"/>
    <mergeCell ref="Q146:Q147"/>
    <mergeCell ref="B146:B147"/>
    <mergeCell ref="D146:D147"/>
    <mergeCell ref="K130:M130"/>
    <mergeCell ref="E146:G146"/>
    <mergeCell ref="H146:J146"/>
    <mergeCell ref="K146:M146"/>
    <mergeCell ref="A130:A131"/>
    <mergeCell ref="N130:P130"/>
    <mergeCell ref="B180:B181"/>
    <mergeCell ref="D180:D181"/>
    <mergeCell ref="E180:G180"/>
    <mergeCell ref="A33:Q33"/>
    <mergeCell ref="A66:A67"/>
    <mergeCell ref="B66:B67"/>
    <mergeCell ref="D66:D67"/>
    <mergeCell ref="K66:M66"/>
    <mergeCell ref="Q66:Q67"/>
    <mergeCell ref="Q34:Q35"/>
    <mergeCell ref="K34:M34"/>
    <mergeCell ref="N34:P34"/>
    <mergeCell ref="N66:P66"/>
    <mergeCell ref="A65:Q65"/>
    <mergeCell ref="A34:A35"/>
    <mergeCell ref="B34:B35"/>
    <mergeCell ref="D34:D35"/>
    <mergeCell ref="H66:J66"/>
    <mergeCell ref="C66:C67"/>
    <mergeCell ref="A145:Q145"/>
    <mergeCell ref="C34:C35"/>
    <mergeCell ref="H130:J130"/>
    <mergeCell ref="E130:G130"/>
    <mergeCell ref="C146:C147"/>
    <mergeCell ref="N2:P2"/>
    <mergeCell ref="Q2:Q3"/>
    <mergeCell ref="A250:Q250"/>
    <mergeCell ref="A251:A252"/>
    <mergeCell ref="B251:B252"/>
    <mergeCell ref="C251:C252"/>
    <mergeCell ref="D251:D252"/>
    <mergeCell ref="E251:G251"/>
    <mergeCell ref="H251:J251"/>
    <mergeCell ref="K251:M251"/>
    <mergeCell ref="N251:P251"/>
    <mergeCell ref="Q251:Q252"/>
    <mergeCell ref="A234:Q234"/>
    <mergeCell ref="A235:A236"/>
    <mergeCell ref="B235:B236"/>
    <mergeCell ref="C235:C236"/>
    <mergeCell ref="D235:D236"/>
    <mergeCell ref="E235:G235"/>
    <mergeCell ref="H235:J235"/>
    <mergeCell ref="K235:M235"/>
    <mergeCell ref="N235:P235"/>
    <mergeCell ref="Q235:Q236"/>
    <mergeCell ref="A179:Q179"/>
    <mergeCell ref="A180:A181"/>
  </mergeCells>
  <phoneticPr fontId="0" type="noConversion"/>
  <printOptions horizontalCentered="1"/>
  <pageMargins left="0.19685039370078741" right="0.19685039370078741" top="0.98425196850393704" bottom="0.55118110236220474" header="0.51181102362204722" footer="0.31496062992125984"/>
  <pageSetup paperSize="9" scale="95" orientation="landscape" r:id="rId1"/>
  <headerFooter alignWithMargins="0">
    <oddHeader>&amp;C&amp;"Arial,Tučné"&amp;18DOKSKÁ KLADINA 2022 - 52. ročník&amp;R&amp;"Arial,Tučné"7. května 2022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3"/>
  <sheetViews>
    <sheetView topLeftCell="A100" workbookViewId="0">
      <selection activeCell="C8" sqref="C8"/>
    </sheetView>
  </sheetViews>
  <sheetFormatPr defaultRowHeight="12.75"/>
  <cols>
    <col min="1" max="1" width="27.85546875" customWidth="1"/>
    <col min="2" max="2" width="13.28515625" style="3" customWidth="1"/>
    <col min="3" max="3" width="27.85546875" customWidth="1"/>
    <col min="4" max="4" width="10.7109375" bestFit="1" customWidth="1"/>
    <col min="5" max="5" width="9.5703125" bestFit="1" customWidth="1"/>
    <col min="6" max="6" width="26.7109375" bestFit="1" customWidth="1"/>
  </cols>
  <sheetData>
    <row r="1" spans="1:8" ht="15">
      <c r="A1" s="5" t="s">
        <v>52</v>
      </c>
      <c r="B1" s="6"/>
      <c r="C1" s="7"/>
    </row>
    <row r="2" spans="1:8" ht="15">
      <c r="A2" s="5" t="s">
        <v>53</v>
      </c>
      <c r="B2" s="8"/>
      <c r="C2" s="7"/>
    </row>
    <row r="3" spans="1:8" ht="15">
      <c r="A3" s="5" t="s">
        <v>54</v>
      </c>
      <c r="B3" s="6" t="s">
        <v>55</v>
      </c>
      <c r="C3" s="7"/>
      <c r="E3" s="1"/>
      <c r="F3" s="1"/>
    </row>
    <row r="4" spans="1:8" ht="15">
      <c r="A4" s="9" t="s">
        <v>80</v>
      </c>
      <c r="B4" s="10">
        <v>2015</v>
      </c>
      <c r="C4" s="9" t="s">
        <v>214</v>
      </c>
    </row>
    <row r="5" spans="1:8" ht="15">
      <c r="A5" s="9" t="s">
        <v>81</v>
      </c>
      <c r="B5" s="10">
        <v>2015</v>
      </c>
      <c r="C5" s="9" t="s">
        <v>220</v>
      </c>
    </row>
    <row r="6" spans="1:8" ht="15">
      <c r="A6" s="9" t="s">
        <v>82</v>
      </c>
      <c r="B6" s="10">
        <v>2015</v>
      </c>
      <c r="C6" s="9" t="s">
        <v>223</v>
      </c>
    </row>
    <row r="7" spans="1:8" ht="15">
      <c r="A7" s="9" t="s">
        <v>83</v>
      </c>
      <c r="B7" s="10">
        <v>2015</v>
      </c>
      <c r="C7" s="9" t="s">
        <v>232</v>
      </c>
    </row>
    <row r="8" spans="1:8" ht="15">
      <c r="A8" s="9" t="s">
        <v>23</v>
      </c>
      <c r="B8" s="10">
        <v>2015</v>
      </c>
      <c r="C8" s="9" t="s">
        <v>233</v>
      </c>
    </row>
    <row r="9" spans="1:8" ht="15">
      <c r="A9" s="9" t="s">
        <v>84</v>
      </c>
      <c r="B9" s="10">
        <v>2015</v>
      </c>
      <c r="C9" s="9" t="s">
        <v>56</v>
      </c>
    </row>
    <row r="10" spans="1:8" ht="15">
      <c r="A10" s="9" t="s">
        <v>85</v>
      </c>
      <c r="B10" s="10">
        <v>2015</v>
      </c>
      <c r="C10" s="9" t="s">
        <v>232</v>
      </c>
    </row>
    <row r="11" spans="1:8" ht="15">
      <c r="A11" s="9" t="s">
        <v>86</v>
      </c>
      <c r="B11" s="10">
        <v>2015</v>
      </c>
      <c r="C11" s="9" t="s">
        <v>220</v>
      </c>
      <c r="F11" s="1"/>
      <c r="H11" s="1"/>
    </row>
    <row r="12" spans="1:8" ht="15">
      <c r="A12" s="9" t="s">
        <v>87</v>
      </c>
      <c r="B12" s="10">
        <v>2015</v>
      </c>
      <c r="C12" s="9" t="s">
        <v>223</v>
      </c>
      <c r="F12" s="1"/>
      <c r="H12" s="1"/>
    </row>
    <row r="13" spans="1:8" ht="15">
      <c r="A13" s="9" t="s">
        <v>88</v>
      </c>
      <c r="B13" s="10">
        <v>2015</v>
      </c>
      <c r="C13" s="9" t="s">
        <v>231</v>
      </c>
      <c r="F13" s="1"/>
      <c r="H13" s="1"/>
    </row>
    <row r="14" spans="1:8" ht="15">
      <c r="A14" s="9" t="s">
        <v>92</v>
      </c>
      <c r="B14" s="10">
        <v>2015</v>
      </c>
      <c r="C14" s="9" t="s">
        <v>216</v>
      </c>
      <c r="F14" s="1"/>
      <c r="H14" s="1"/>
    </row>
    <row r="15" spans="1:8" ht="15">
      <c r="A15" s="9" t="s">
        <v>91</v>
      </c>
      <c r="B15" s="10">
        <v>2015</v>
      </c>
      <c r="C15" s="9" t="s">
        <v>233</v>
      </c>
      <c r="F15" s="1"/>
      <c r="H15" s="1"/>
    </row>
    <row r="16" spans="1:8" ht="15">
      <c r="A16" s="9" t="s">
        <v>90</v>
      </c>
      <c r="B16" s="10">
        <v>2015</v>
      </c>
      <c r="C16" s="9" t="s">
        <v>223</v>
      </c>
      <c r="F16" s="1"/>
      <c r="H16" s="1"/>
    </row>
    <row r="17" spans="1:8" ht="15">
      <c r="A17" s="9" t="s">
        <v>89</v>
      </c>
      <c r="B17" s="10">
        <v>2015</v>
      </c>
      <c r="C17" s="9" t="s">
        <v>232</v>
      </c>
      <c r="F17" s="1"/>
      <c r="H17" s="1"/>
    </row>
    <row r="18" spans="1:8" ht="15">
      <c r="A18" s="5"/>
      <c r="B18" s="8"/>
      <c r="C18" s="5"/>
      <c r="F18" s="1"/>
      <c r="H18" s="1"/>
    </row>
    <row r="19" spans="1:8" ht="15">
      <c r="A19" s="5" t="s">
        <v>57</v>
      </c>
      <c r="B19" s="8"/>
      <c r="C19" s="7"/>
      <c r="F19" s="1"/>
      <c r="H19" s="1"/>
    </row>
    <row r="20" spans="1:8" ht="15">
      <c r="A20" s="5" t="s">
        <v>58</v>
      </c>
      <c r="B20" s="8"/>
      <c r="C20" s="7"/>
      <c r="F20" s="1"/>
      <c r="H20" s="1"/>
    </row>
    <row r="21" spans="1:8" ht="15">
      <c r="A21" s="9" t="s">
        <v>94</v>
      </c>
      <c r="B21" s="10">
        <v>2017</v>
      </c>
      <c r="C21" s="9" t="s">
        <v>223</v>
      </c>
      <c r="F21" s="1"/>
      <c r="H21" s="1"/>
    </row>
    <row r="22" spans="1:8" ht="15">
      <c r="A22" s="9" t="s">
        <v>95</v>
      </c>
      <c r="B22" s="10">
        <v>2017</v>
      </c>
      <c r="C22" s="9" t="s">
        <v>228</v>
      </c>
      <c r="F22" s="1"/>
      <c r="H22" s="1"/>
    </row>
    <row r="23" spans="1:8" ht="15">
      <c r="A23" s="9" t="s">
        <v>96</v>
      </c>
      <c r="B23" s="10">
        <v>2017</v>
      </c>
      <c r="C23" s="9" t="s">
        <v>234</v>
      </c>
      <c r="F23" s="1"/>
      <c r="H23" s="1"/>
    </row>
    <row r="24" spans="1:8" ht="15">
      <c r="A24" s="9" t="s">
        <v>97</v>
      </c>
      <c r="B24" s="10">
        <v>2017</v>
      </c>
      <c r="C24" s="9" t="s">
        <v>223</v>
      </c>
      <c r="F24" s="1"/>
      <c r="H24" s="1"/>
    </row>
    <row r="25" spans="1:8" ht="15">
      <c r="A25" s="9" t="s">
        <v>98</v>
      </c>
      <c r="B25" s="10">
        <v>2017</v>
      </c>
      <c r="C25" s="9" t="s">
        <v>217</v>
      </c>
      <c r="F25" s="1"/>
      <c r="H25" s="1"/>
    </row>
    <row r="26" spans="1:8" ht="15">
      <c r="A26" s="9" t="s">
        <v>99</v>
      </c>
      <c r="B26" s="10">
        <v>2017</v>
      </c>
      <c r="C26" s="9" t="s">
        <v>233</v>
      </c>
      <c r="F26" s="1"/>
      <c r="H26" s="1"/>
    </row>
    <row r="27" spans="1:8" ht="15">
      <c r="A27" s="9" t="s">
        <v>100</v>
      </c>
      <c r="B27" s="10">
        <v>2017</v>
      </c>
      <c r="C27" s="9" t="s">
        <v>220</v>
      </c>
      <c r="F27" s="1"/>
      <c r="H27" s="1"/>
    </row>
    <row r="28" spans="1:8" ht="15">
      <c r="A28" s="9" t="s">
        <v>101</v>
      </c>
      <c r="B28" s="10">
        <v>2017</v>
      </c>
      <c r="C28" s="9" t="s">
        <v>223</v>
      </c>
    </row>
    <row r="29" spans="1:8" ht="15">
      <c r="A29" s="9" t="s">
        <v>102</v>
      </c>
      <c r="B29" s="10">
        <v>2017</v>
      </c>
      <c r="C29" s="9" t="s">
        <v>220</v>
      </c>
    </row>
    <row r="30" spans="1:8" ht="15">
      <c r="A30" s="9" t="s">
        <v>103</v>
      </c>
      <c r="B30" s="10">
        <v>2017</v>
      </c>
      <c r="C30" s="9" t="s">
        <v>56</v>
      </c>
    </row>
    <row r="31" spans="1:8" ht="15">
      <c r="A31" s="9" t="s">
        <v>104</v>
      </c>
      <c r="B31" s="10">
        <v>2017</v>
      </c>
      <c r="C31" s="9" t="s">
        <v>233</v>
      </c>
    </row>
    <row r="32" spans="1:8" ht="15">
      <c r="A32" s="9" t="s">
        <v>105</v>
      </c>
      <c r="B32" s="10">
        <v>2017</v>
      </c>
      <c r="C32" s="9" t="s">
        <v>223</v>
      </c>
    </row>
    <row r="33" spans="1:3" ht="15">
      <c r="A33" s="9" t="s">
        <v>106</v>
      </c>
      <c r="B33" s="10">
        <v>2017</v>
      </c>
      <c r="C33" s="9" t="s">
        <v>216</v>
      </c>
    </row>
    <row r="34" spans="1:3" ht="15">
      <c r="A34" s="9" t="s">
        <v>107</v>
      </c>
      <c r="B34" s="10">
        <v>2017</v>
      </c>
      <c r="C34" s="9" t="s">
        <v>228</v>
      </c>
    </row>
    <row r="35" spans="1:3" ht="15">
      <c r="A35" s="9" t="s">
        <v>108</v>
      </c>
      <c r="B35" s="10">
        <v>2017</v>
      </c>
      <c r="C35" s="9" t="s">
        <v>216</v>
      </c>
    </row>
    <row r="36" spans="1:3" ht="15">
      <c r="A36" s="9" t="s">
        <v>109</v>
      </c>
      <c r="B36" s="10">
        <v>2017</v>
      </c>
      <c r="C36" s="9" t="s">
        <v>232</v>
      </c>
    </row>
    <row r="37" spans="1:3" ht="15">
      <c r="A37" s="5" t="s">
        <v>93</v>
      </c>
      <c r="B37" s="8"/>
      <c r="C37" s="7"/>
    </row>
    <row r="38" spans="1:3" ht="15">
      <c r="A38" s="9" t="s">
        <v>110</v>
      </c>
      <c r="B38" s="10">
        <v>2019</v>
      </c>
      <c r="C38" s="9" t="s">
        <v>233</v>
      </c>
    </row>
    <row r="39" spans="1:3" ht="15">
      <c r="A39" s="9" t="s">
        <v>111</v>
      </c>
      <c r="B39" s="10">
        <v>2018</v>
      </c>
      <c r="C39" s="9" t="s">
        <v>233</v>
      </c>
    </row>
    <row r="40" spans="1:3">
      <c r="A40" s="7"/>
      <c r="B40" s="8"/>
      <c r="C40" s="7"/>
    </row>
    <row r="41" spans="1:3" ht="15">
      <c r="A41" s="5" t="s">
        <v>59</v>
      </c>
      <c r="B41" s="8"/>
      <c r="C41" s="7"/>
    </row>
    <row r="42" spans="1:3" ht="15">
      <c r="A42" s="5" t="s">
        <v>54</v>
      </c>
      <c r="B42" s="6" t="s">
        <v>60</v>
      </c>
      <c r="C42" s="7"/>
    </row>
    <row r="43" spans="1:3" ht="15">
      <c r="A43" s="9" t="s">
        <v>112</v>
      </c>
      <c r="B43" s="10">
        <v>2014</v>
      </c>
      <c r="C43" s="9" t="s">
        <v>224</v>
      </c>
    </row>
    <row r="44" spans="1:3" ht="15">
      <c r="A44" s="9" t="s">
        <v>113</v>
      </c>
      <c r="B44" s="10">
        <v>2014</v>
      </c>
      <c r="C44" s="9" t="s">
        <v>214</v>
      </c>
    </row>
    <row r="45" spans="1:3" ht="15">
      <c r="A45" s="9" t="s">
        <v>114</v>
      </c>
      <c r="B45" s="10">
        <v>2014</v>
      </c>
      <c r="C45" s="9" t="s">
        <v>222</v>
      </c>
    </row>
    <row r="46" spans="1:3" ht="15">
      <c r="A46" s="9" t="s">
        <v>115</v>
      </c>
      <c r="B46" s="10">
        <v>2014</v>
      </c>
      <c r="C46" s="9" t="s">
        <v>212</v>
      </c>
    </row>
    <row r="47" spans="1:3" ht="15">
      <c r="A47" s="9" t="s">
        <v>41</v>
      </c>
      <c r="B47" s="10">
        <v>2014</v>
      </c>
      <c r="C47" s="9" t="s">
        <v>233</v>
      </c>
    </row>
    <row r="48" spans="1:3" ht="15">
      <c r="A48" s="9" t="s">
        <v>116</v>
      </c>
      <c r="B48" s="10">
        <v>2014</v>
      </c>
      <c r="C48" s="9" t="s">
        <v>214</v>
      </c>
    </row>
    <row r="49" spans="1:7" ht="15">
      <c r="A49" s="9" t="s">
        <v>51</v>
      </c>
      <c r="B49" s="10">
        <v>2014</v>
      </c>
      <c r="C49" s="9" t="s">
        <v>233</v>
      </c>
    </row>
    <row r="50" spans="1:7" ht="15">
      <c r="A50" s="9" t="s">
        <v>117</v>
      </c>
      <c r="B50" s="10">
        <v>2014</v>
      </c>
      <c r="C50" s="9" t="s">
        <v>225</v>
      </c>
    </row>
    <row r="51" spans="1:7" ht="15">
      <c r="A51" s="9" t="s">
        <v>118</v>
      </c>
      <c r="B51" s="10">
        <v>2014</v>
      </c>
      <c r="C51" s="9" t="s">
        <v>223</v>
      </c>
    </row>
    <row r="52" spans="1:7" ht="15">
      <c r="A52" s="9" t="s">
        <v>119</v>
      </c>
      <c r="B52" s="10">
        <v>2014</v>
      </c>
      <c r="C52" s="9" t="s">
        <v>223</v>
      </c>
    </row>
    <row r="53" spans="1:7" ht="15">
      <c r="A53" s="9" t="s">
        <v>43</v>
      </c>
      <c r="B53" s="10">
        <v>2014</v>
      </c>
      <c r="C53" s="9" t="s">
        <v>233</v>
      </c>
    </row>
    <row r="54" spans="1:7" ht="15">
      <c r="A54" s="9" t="s">
        <v>120</v>
      </c>
      <c r="B54" s="10">
        <v>2014</v>
      </c>
      <c r="C54" s="9" t="s">
        <v>229</v>
      </c>
    </row>
    <row r="55" spans="1:7" ht="15">
      <c r="A55" s="9" t="s">
        <v>44</v>
      </c>
      <c r="B55" s="10">
        <v>2014</v>
      </c>
      <c r="C55" s="9" t="s">
        <v>228</v>
      </c>
    </row>
    <row r="56" spans="1:7" ht="15">
      <c r="A56" s="5"/>
      <c r="B56" s="8"/>
      <c r="C56" s="7"/>
    </row>
    <row r="57" spans="1:7" ht="15">
      <c r="A57" s="5" t="s">
        <v>62</v>
      </c>
      <c r="B57" s="8"/>
      <c r="C57" s="7"/>
    </row>
    <row r="58" spans="1:7" ht="15">
      <c r="A58" s="5" t="s">
        <v>54</v>
      </c>
      <c r="B58" s="6" t="s">
        <v>63</v>
      </c>
      <c r="C58" s="7"/>
    </row>
    <row r="59" spans="1:7" ht="15">
      <c r="A59" s="9" t="s">
        <v>45</v>
      </c>
      <c r="B59" s="10">
        <v>2012</v>
      </c>
      <c r="C59" s="9" t="s">
        <v>228</v>
      </c>
      <c r="F59" s="1"/>
      <c r="G59" s="1"/>
    </row>
    <row r="60" spans="1:7" ht="15">
      <c r="A60" s="9" t="s">
        <v>204</v>
      </c>
      <c r="B60" s="10">
        <v>2012</v>
      </c>
      <c r="C60" s="9" t="s">
        <v>216</v>
      </c>
    </row>
    <row r="61" spans="1:7" ht="15">
      <c r="A61" s="9" t="s">
        <v>46</v>
      </c>
      <c r="B61" s="10">
        <v>2012</v>
      </c>
      <c r="C61" s="9" t="s">
        <v>219</v>
      </c>
    </row>
    <row r="62" spans="1:7" ht="15">
      <c r="A62" s="9" t="s">
        <v>205</v>
      </c>
      <c r="B62" s="10">
        <v>2012</v>
      </c>
      <c r="C62" s="9" t="s">
        <v>216</v>
      </c>
    </row>
    <row r="63" spans="1:7" ht="15">
      <c r="A63" s="9" t="s">
        <v>35</v>
      </c>
      <c r="B63" s="10">
        <v>2012</v>
      </c>
      <c r="C63" s="9" t="s">
        <v>228</v>
      </c>
    </row>
    <row r="64" spans="1:7" ht="15">
      <c r="A64" s="9" t="s">
        <v>206</v>
      </c>
      <c r="B64" s="10">
        <v>2012</v>
      </c>
      <c r="C64" s="9" t="s">
        <v>216</v>
      </c>
    </row>
    <row r="65" spans="1:7" ht="15">
      <c r="A65" s="9" t="s">
        <v>207</v>
      </c>
      <c r="B65" s="10">
        <v>2012</v>
      </c>
      <c r="C65" s="9" t="s">
        <v>216</v>
      </c>
    </row>
    <row r="66" spans="1:7" ht="15">
      <c r="A66" s="9" t="s">
        <v>208</v>
      </c>
      <c r="B66" s="10">
        <v>2012</v>
      </c>
      <c r="C66" s="9" t="s">
        <v>213</v>
      </c>
    </row>
    <row r="67" spans="1:7" ht="15">
      <c r="A67" s="9" t="s">
        <v>203</v>
      </c>
      <c r="B67" s="10">
        <v>2012</v>
      </c>
      <c r="C67" s="9" t="s">
        <v>216</v>
      </c>
    </row>
    <row r="68" spans="1:7" ht="15">
      <c r="A68" s="9" t="s">
        <v>36</v>
      </c>
      <c r="B68" s="10">
        <v>2012</v>
      </c>
      <c r="C68" s="9" t="s">
        <v>225</v>
      </c>
    </row>
    <row r="69" spans="1:7" ht="15">
      <c r="A69" s="9" t="s">
        <v>209</v>
      </c>
      <c r="B69" s="10">
        <v>2012</v>
      </c>
      <c r="C69" s="9" t="s">
        <v>223</v>
      </c>
      <c r="F69" s="1"/>
      <c r="G69" s="1"/>
    </row>
    <row r="70" spans="1:7" ht="15">
      <c r="A70" s="9" t="s">
        <v>210</v>
      </c>
      <c r="B70" s="10">
        <v>2012</v>
      </c>
      <c r="C70" s="9" t="s">
        <v>216</v>
      </c>
    </row>
    <row r="71" spans="1:7" ht="15">
      <c r="A71" s="9" t="s">
        <v>33</v>
      </c>
      <c r="B71" s="10">
        <v>2012</v>
      </c>
      <c r="C71" s="9" t="s">
        <v>228</v>
      </c>
    </row>
    <row r="72" spans="1:7" ht="15">
      <c r="A72" s="9" t="s">
        <v>39</v>
      </c>
      <c r="B72" s="10">
        <v>2012</v>
      </c>
      <c r="C72" s="9" t="s">
        <v>233</v>
      </c>
    </row>
    <row r="73" spans="1:7">
      <c r="A73" s="7"/>
      <c r="B73" s="8"/>
      <c r="C73" s="7"/>
    </row>
    <row r="74" spans="1:7" ht="15">
      <c r="A74" s="5" t="s">
        <v>64</v>
      </c>
      <c r="B74" s="6" t="s">
        <v>65</v>
      </c>
      <c r="C74" s="7"/>
    </row>
    <row r="75" spans="1:7" ht="15">
      <c r="A75" s="5" t="s">
        <v>66</v>
      </c>
      <c r="B75" s="8"/>
      <c r="C75" s="7"/>
    </row>
    <row r="76" spans="1:7" ht="15">
      <c r="A76" s="9" t="s">
        <v>121</v>
      </c>
      <c r="B76" s="10">
        <v>2016</v>
      </c>
      <c r="C76" s="9" t="s">
        <v>217</v>
      </c>
    </row>
    <row r="77" spans="1:7" ht="15">
      <c r="A77" s="9" t="s">
        <v>122</v>
      </c>
      <c r="B77" s="10">
        <v>2016</v>
      </c>
      <c r="C77" s="9" t="s">
        <v>228</v>
      </c>
    </row>
    <row r="78" spans="1:7" ht="15">
      <c r="A78" s="9" t="s">
        <v>123</v>
      </c>
      <c r="B78" s="10">
        <v>2016</v>
      </c>
      <c r="C78" s="9" t="s">
        <v>232</v>
      </c>
    </row>
    <row r="79" spans="1:7" ht="15">
      <c r="A79" s="9" t="s">
        <v>133</v>
      </c>
      <c r="B79" s="10">
        <v>2016</v>
      </c>
      <c r="C79" s="9" t="s">
        <v>233</v>
      </c>
    </row>
    <row r="80" spans="1:7" ht="15">
      <c r="A80" s="9" t="s">
        <v>134</v>
      </c>
      <c r="B80" s="10">
        <v>2016</v>
      </c>
      <c r="C80" s="9" t="s">
        <v>216</v>
      </c>
    </row>
    <row r="81" spans="1:4" ht="15">
      <c r="A81" s="9" t="s">
        <v>132</v>
      </c>
      <c r="B81" s="10">
        <v>2016</v>
      </c>
      <c r="C81" s="9" t="s">
        <v>220</v>
      </c>
    </row>
    <row r="82" spans="1:4" ht="15">
      <c r="A82" s="9" t="s">
        <v>131</v>
      </c>
      <c r="B82" s="10">
        <v>2016</v>
      </c>
      <c r="C82" s="9" t="s">
        <v>222</v>
      </c>
    </row>
    <row r="83" spans="1:4" ht="15">
      <c r="A83" s="9" t="s">
        <v>130</v>
      </c>
      <c r="B83" s="10">
        <v>2016</v>
      </c>
      <c r="C83" s="9" t="s">
        <v>228</v>
      </c>
    </row>
    <row r="84" spans="1:4" ht="15">
      <c r="A84" s="9" t="s">
        <v>129</v>
      </c>
      <c r="B84" s="10">
        <v>2016</v>
      </c>
      <c r="C84" s="9" t="s">
        <v>212</v>
      </c>
    </row>
    <row r="85" spans="1:4" ht="15">
      <c r="A85" s="9" t="s">
        <v>22</v>
      </c>
      <c r="B85" s="10">
        <v>2016</v>
      </c>
      <c r="C85" s="9" t="s">
        <v>228</v>
      </c>
    </row>
    <row r="86" spans="1:4" ht="15">
      <c r="A86" s="9" t="s">
        <v>128</v>
      </c>
      <c r="B86" s="10">
        <v>2016</v>
      </c>
      <c r="C86" s="9" t="s">
        <v>218</v>
      </c>
    </row>
    <row r="87" spans="1:4" ht="15">
      <c r="A87" s="9" t="s">
        <v>127</v>
      </c>
      <c r="B87" s="10">
        <v>2016</v>
      </c>
      <c r="C87" s="9" t="s">
        <v>223</v>
      </c>
    </row>
    <row r="88" spans="1:4" ht="15">
      <c r="A88" s="9" t="s">
        <v>126</v>
      </c>
      <c r="B88" s="10">
        <v>2016</v>
      </c>
      <c r="C88" s="9" t="s">
        <v>228</v>
      </c>
    </row>
    <row r="89" spans="1:4" ht="15">
      <c r="A89" s="9" t="s">
        <v>125</v>
      </c>
      <c r="B89" s="10">
        <v>2016</v>
      </c>
      <c r="C89" s="9" t="s">
        <v>216</v>
      </c>
    </row>
    <row r="90" spans="1:4" ht="15">
      <c r="A90" s="9" t="s">
        <v>124</v>
      </c>
      <c r="B90" s="10">
        <v>2016</v>
      </c>
      <c r="C90" s="9" t="s">
        <v>228</v>
      </c>
      <c r="D90" s="1" t="s">
        <v>67</v>
      </c>
    </row>
    <row r="91" spans="1:4" ht="15">
      <c r="A91" s="9" t="s">
        <v>135</v>
      </c>
      <c r="B91" s="10">
        <v>2016</v>
      </c>
      <c r="C91" s="9" t="s">
        <v>232</v>
      </c>
    </row>
    <row r="92" spans="1:4" ht="15">
      <c r="A92" s="9" t="s">
        <v>136</v>
      </c>
      <c r="B92" s="10">
        <v>2016</v>
      </c>
      <c r="C92" s="9" t="s">
        <v>233</v>
      </c>
    </row>
    <row r="93" spans="1:4" ht="15">
      <c r="A93" s="9" t="s">
        <v>137</v>
      </c>
      <c r="B93" s="10">
        <v>2016</v>
      </c>
      <c r="C93" s="9" t="s">
        <v>228</v>
      </c>
    </row>
    <row r="94" spans="1:4" ht="15">
      <c r="A94" s="9" t="s">
        <v>138</v>
      </c>
      <c r="B94" s="10">
        <v>2016</v>
      </c>
      <c r="C94" s="9" t="s">
        <v>216</v>
      </c>
    </row>
    <row r="95" spans="1:4" ht="15">
      <c r="A95" s="9" t="s">
        <v>139</v>
      </c>
      <c r="B95" s="10">
        <v>2016</v>
      </c>
      <c r="C95" s="9" t="s">
        <v>216</v>
      </c>
    </row>
    <row r="96" spans="1:4" ht="15">
      <c r="A96" s="9" t="s">
        <v>140</v>
      </c>
      <c r="B96" s="10">
        <v>2016</v>
      </c>
      <c r="C96" s="9" t="s">
        <v>221</v>
      </c>
    </row>
    <row r="97" spans="1:9" ht="15">
      <c r="A97" s="9" t="s">
        <v>141</v>
      </c>
      <c r="B97" s="10">
        <v>2016</v>
      </c>
      <c r="C97" s="9" t="s">
        <v>216</v>
      </c>
    </row>
    <row r="98" spans="1:9">
      <c r="A98" s="7"/>
      <c r="B98" s="8"/>
      <c r="C98" s="7"/>
    </row>
    <row r="99" spans="1:9" ht="15">
      <c r="A99" s="5" t="s">
        <v>68</v>
      </c>
      <c r="B99" s="8"/>
      <c r="C99" s="7"/>
    </row>
    <row r="100" spans="1:9" ht="15">
      <c r="A100" s="5" t="s">
        <v>54</v>
      </c>
      <c r="B100" s="6" t="s">
        <v>69</v>
      </c>
      <c r="C100" s="7"/>
    </row>
    <row r="101" spans="1:9" ht="15">
      <c r="A101" s="9" t="s">
        <v>142</v>
      </c>
      <c r="B101" s="10">
        <v>2014</v>
      </c>
      <c r="C101" s="9" t="s">
        <v>231</v>
      </c>
    </row>
    <row r="102" spans="1:9" ht="15">
      <c r="A102" s="9" t="s">
        <v>42</v>
      </c>
      <c r="B102" s="10">
        <v>2014</v>
      </c>
      <c r="C102" s="9" t="s">
        <v>233</v>
      </c>
    </row>
    <row r="103" spans="1:9" ht="15">
      <c r="A103" s="9" t="s">
        <v>143</v>
      </c>
      <c r="B103" s="10">
        <v>2014</v>
      </c>
      <c r="C103" s="9" t="s">
        <v>220</v>
      </c>
    </row>
    <row r="104" spans="1:9" ht="15">
      <c r="A104" s="9" t="s">
        <v>144</v>
      </c>
      <c r="B104" s="10">
        <v>2014</v>
      </c>
      <c r="C104" s="9" t="s">
        <v>228</v>
      </c>
    </row>
    <row r="105" spans="1:9" ht="15">
      <c r="A105" s="9" t="s">
        <v>40</v>
      </c>
      <c r="B105" s="10">
        <v>2014</v>
      </c>
      <c r="C105" s="9" t="s">
        <v>219</v>
      </c>
      <c r="E105" s="1"/>
    </row>
    <row r="106" spans="1:9" ht="15">
      <c r="A106" s="9" t="s">
        <v>145</v>
      </c>
      <c r="B106" s="10">
        <v>2014</v>
      </c>
      <c r="C106" s="9" t="s">
        <v>220</v>
      </c>
    </row>
    <row r="107" spans="1:9" ht="15">
      <c r="A107" s="9" t="s">
        <v>146</v>
      </c>
      <c r="B107" s="10">
        <v>2014</v>
      </c>
      <c r="C107" s="9" t="s">
        <v>222</v>
      </c>
      <c r="G107" s="1"/>
      <c r="I107" s="1"/>
    </row>
    <row r="108" spans="1:9" ht="15">
      <c r="A108" s="9" t="s">
        <v>38</v>
      </c>
      <c r="B108" s="10">
        <v>2014</v>
      </c>
      <c r="C108" s="9" t="s">
        <v>228</v>
      </c>
    </row>
    <row r="109" spans="1:9" ht="15">
      <c r="A109" s="9" t="s">
        <v>147</v>
      </c>
      <c r="B109" s="10">
        <v>2014</v>
      </c>
      <c r="C109" s="9" t="s">
        <v>216</v>
      </c>
    </row>
    <row r="110" spans="1:9" ht="15">
      <c r="A110" s="9" t="s">
        <v>148</v>
      </c>
      <c r="B110" s="10">
        <v>2014</v>
      </c>
      <c r="C110" s="9" t="s">
        <v>228</v>
      </c>
    </row>
    <row r="111" spans="1:9">
      <c r="A111" s="7"/>
      <c r="B111" s="8"/>
      <c r="C111" s="7"/>
    </row>
    <row r="112" spans="1:9" ht="15">
      <c r="A112" s="5" t="s">
        <v>70</v>
      </c>
      <c r="B112" s="8"/>
      <c r="C112" s="7"/>
    </row>
    <row r="113" spans="1:8" ht="15">
      <c r="A113" s="5" t="s">
        <v>71</v>
      </c>
      <c r="B113" s="8"/>
      <c r="C113" s="7"/>
    </row>
    <row r="114" spans="1:8" ht="15">
      <c r="A114" s="9" t="s">
        <v>16</v>
      </c>
      <c r="B114" s="10">
        <v>2011</v>
      </c>
      <c r="C114" s="9" t="s">
        <v>233</v>
      </c>
      <c r="F114" s="1"/>
    </row>
    <row r="115" spans="1:8" ht="15">
      <c r="A115" s="9" t="s">
        <v>152</v>
      </c>
      <c r="B115" s="10">
        <v>2011</v>
      </c>
      <c r="C115" s="9" t="s">
        <v>214</v>
      </c>
      <c r="F115" s="1"/>
    </row>
    <row r="116" spans="1:8" ht="15">
      <c r="A116" s="9" t="s">
        <v>37</v>
      </c>
      <c r="B116" s="10">
        <v>2012</v>
      </c>
      <c r="C116" s="9" t="s">
        <v>223</v>
      </c>
      <c r="F116" s="1"/>
      <c r="H116" s="1" t="s">
        <v>67</v>
      </c>
    </row>
    <row r="117" spans="1:8" ht="15">
      <c r="A117" s="9" t="s">
        <v>153</v>
      </c>
      <c r="B117" s="10">
        <v>2011</v>
      </c>
      <c r="C117" s="9" t="s">
        <v>222</v>
      </c>
      <c r="E117" s="1"/>
      <c r="F117" s="1"/>
    </row>
    <row r="118" spans="1:8" ht="15">
      <c r="A118" s="9" t="s">
        <v>154</v>
      </c>
      <c r="B118" s="10">
        <v>2012</v>
      </c>
      <c r="C118" s="9" t="s">
        <v>230</v>
      </c>
      <c r="F118" s="1"/>
    </row>
    <row r="119" spans="1:8" ht="15">
      <c r="A119" s="9" t="s">
        <v>155</v>
      </c>
      <c r="B119" s="10">
        <v>2011</v>
      </c>
      <c r="C119" s="9" t="s">
        <v>214</v>
      </c>
      <c r="F119" s="2"/>
    </row>
    <row r="120" spans="1:8" ht="15">
      <c r="A120" s="9" t="s">
        <v>150</v>
      </c>
      <c r="B120" s="10">
        <v>2013</v>
      </c>
      <c r="C120" s="9" t="s">
        <v>230</v>
      </c>
    </row>
    <row r="121" spans="1:8" ht="15">
      <c r="A121" s="9" t="s">
        <v>151</v>
      </c>
      <c r="B121" s="10">
        <v>2011</v>
      </c>
      <c r="C121" s="9" t="s">
        <v>215</v>
      </c>
    </row>
    <row r="122" spans="1:8" ht="15">
      <c r="A122" s="9" t="s">
        <v>149</v>
      </c>
      <c r="B122" s="10">
        <v>2011</v>
      </c>
      <c r="C122" s="9" t="s">
        <v>229</v>
      </c>
    </row>
    <row r="123" spans="1:8" ht="15">
      <c r="A123" s="9" t="s">
        <v>156</v>
      </c>
      <c r="B123" s="10">
        <v>2011</v>
      </c>
      <c r="C123" s="9" t="s">
        <v>229</v>
      </c>
    </row>
    <row r="124" spans="1:8" ht="15">
      <c r="A124" s="9" t="s">
        <v>157</v>
      </c>
      <c r="B124" s="10">
        <v>2011</v>
      </c>
      <c r="C124" s="9" t="s">
        <v>230</v>
      </c>
    </row>
    <row r="125" spans="1:8" ht="15">
      <c r="A125" s="9" t="s">
        <v>158</v>
      </c>
      <c r="B125" s="10">
        <v>2011</v>
      </c>
      <c r="C125" s="9" t="s">
        <v>229</v>
      </c>
    </row>
    <row r="126" spans="1:8" ht="15">
      <c r="A126" s="9" t="s">
        <v>159</v>
      </c>
      <c r="B126" s="10">
        <v>2012</v>
      </c>
      <c r="C126" s="9" t="s">
        <v>230</v>
      </c>
    </row>
    <row r="127" spans="1:8" ht="15">
      <c r="A127" s="9" t="s">
        <v>160</v>
      </c>
      <c r="B127" s="10">
        <v>2012</v>
      </c>
      <c r="C127" s="9" t="s">
        <v>229</v>
      </c>
    </row>
    <row r="128" spans="1:8" ht="15">
      <c r="A128" s="9" t="s">
        <v>48</v>
      </c>
      <c r="B128" s="10">
        <v>2011</v>
      </c>
      <c r="C128" s="9" t="s">
        <v>233</v>
      </c>
    </row>
    <row r="129" spans="1:4" ht="15">
      <c r="A129" s="9" t="s">
        <v>180</v>
      </c>
      <c r="B129" s="11">
        <v>2011</v>
      </c>
      <c r="C129" s="9" t="s">
        <v>212</v>
      </c>
    </row>
    <row r="130" spans="1:4" ht="15">
      <c r="A130" s="5"/>
      <c r="B130" s="6"/>
      <c r="C130" s="5"/>
    </row>
    <row r="131" spans="1:4" ht="15">
      <c r="A131" s="5" t="s">
        <v>72</v>
      </c>
      <c r="B131" s="8"/>
      <c r="C131" s="7"/>
    </row>
    <row r="132" spans="1:4" ht="15">
      <c r="A132" s="5" t="s">
        <v>73</v>
      </c>
      <c r="B132" s="8"/>
      <c r="C132" s="7"/>
    </row>
    <row r="133" spans="1:4" ht="15">
      <c r="A133" s="9" t="s">
        <v>18</v>
      </c>
      <c r="B133" s="10">
        <v>2010</v>
      </c>
      <c r="C133" s="9" t="s">
        <v>223</v>
      </c>
    </row>
    <row r="134" spans="1:4" ht="15">
      <c r="A134" s="9" t="s">
        <v>161</v>
      </c>
      <c r="B134" s="10">
        <v>2010</v>
      </c>
      <c r="C134" s="9" t="s">
        <v>214</v>
      </c>
    </row>
    <row r="135" spans="1:4" ht="15">
      <c r="A135" s="9" t="s">
        <v>162</v>
      </c>
      <c r="B135" s="10">
        <v>2010</v>
      </c>
      <c r="C135" s="9" t="s">
        <v>226</v>
      </c>
    </row>
    <row r="136" spans="1:4" ht="15">
      <c r="A136" s="9" t="s">
        <v>19</v>
      </c>
      <c r="B136" s="10">
        <v>2010</v>
      </c>
      <c r="C136" s="9" t="s">
        <v>223</v>
      </c>
    </row>
    <row r="137" spans="1:4" ht="15">
      <c r="A137" s="9" t="s">
        <v>163</v>
      </c>
      <c r="B137" s="10">
        <v>2010</v>
      </c>
      <c r="C137" s="9" t="s">
        <v>225</v>
      </c>
    </row>
    <row r="138" spans="1:4" ht="15">
      <c r="A138" s="9" t="s">
        <v>49</v>
      </c>
      <c r="B138" s="10">
        <v>2010</v>
      </c>
      <c r="C138" s="9" t="s">
        <v>223</v>
      </c>
      <c r="D138" s="1"/>
    </row>
    <row r="139" spans="1:4" ht="15">
      <c r="A139" s="9" t="s">
        <v>14</v>
      </c>
      <c r="B139" s="10">
        <v>2010</v>
      </c>
      <c r="C139" s="9" t="s">
        <v>233</v>
      </c>
    </row>
    <row r="140" spans="1:4" ht="15">
      <c r="A140" s="9" t="s">
        <v>164</v>
      </c>
      <c r="B140" s="10">
        <v>2010</v>
      </c>
      <c r="C140" s="9" t="s">
        <v>233</v>
      </c>
    </row>
    <row r="141" spans="1:4" ht="15">
      <c r="A141" s="9" t="s">
        <v>165</v>
      </c>
      <c r="B141" s="10">
        <v>2010</v>
      </c>
      <c r="C141" s="9" t="s">
        <v>212</v>
      </c>
    </row>
    <row r="142" spans="1:4" ht="15">
      <c r="A142" s="9" t="s">
        <v>166</v>
      </c>
      <c r="B142" s="10">
        <v>2010</v>
      </c>
      <c r="C142" s="9" t="s">
        <v>225</v>
      </c>
    </row>
    <row r="143" spans="1:4">
      <c r="A143" s="7"/>
      <c r="B143" s="8"/>
      <c r="C143" s="7"/>
    </row>
    <row r="144" spans="1:4" ht="15">
      <c r="A144" s="5"/>
      <c r="B144" s="8"/>
      <c r="C144" s="7"/>
    </row>
    <row r="145" spans="1:8" ht="15">
      <c r="A145" s="5" t="s">
        <v>74</v>
      </c>
      <c r="B145" s="8"/>
      <c r="C145" s="7"/>
    </row>
    <row r="146" spans="1:8" ht="15">
      <c r="A146" s="5" t="s">
        <v>54</v>
      </c>
      <c r="B146" s="6" t="s">
        <v>75</v>
      </c>
      <c r="C146" s="7"/>
    </row>
    <row r="147" spans="1:8" ht="15">
      <c r="A147" s="9" t="s">
        <v>167</v>
      </c>
      <c r="B147" s="10">
        <v>2010</v>
      </c>
      <c r="C147" s="9" t="s">
        <v>225</v>
      </c>
    </row>
    <row r="148" spans="1:8" ht="15">
      <c r="A148" s="9" t="s">
        <v>168</v>
      </c>
      <c r="B148" s="10">
        <v>2010</v>
      </c>
      <c r="C148" s="9" t="s">
        <v>225</v>
      </c>
    </row>
    <row r="149" spans="1:8" ht="15">
      <c r="A149" s="9" t="s">
        <v>21</v>
      </c>
      <c r="B149" s="10">
        <v>2008</v>
      </c>
      <c r="C149" s="9" t="s">
        <v>228</v>
      </c>
    </row>
    <row r="150" spans="1:8" ht="15">
      <c r="A150" s="9" t="s">
        <v>202</v>
      </c>
      <c r="B150" s="10">
        <v>2008</v>
      </c>
      <c r="C150" s="9" t="s">
        <v>222</v>
      </c>
    </row>
    <row r="151" spans="1:8" ht="15">
      <c r="A151" s="9" t="s">
        <v>169</v>
      </c>
      <c r="B151" s="10">
        <v>2010</v>
      </c>
      <c r="C151" s="9" t="s">
        <v>227</v>
      </c>
    </row>
    <row r="152" spans="1:8" ht="15">
      <c r="A152" s="5"/>
      <c r="B152" s="8"/>
      <c r="C152" s="7"/>
    </row>
    <row r="153" spans="1:8" ht="15">
      <c r="A153" s="5" t="s">
        <v>76</v>
      </c>
      <c r="B153" s="8"/>
      <c r="C153" s="7"/>
    </row>
    <row r="154" spans="1:8" ht="15">
      <c r="A154" s="5" t="s">
        <v>54</v>
      </c>
      <c r="B154" s="6" t="s">
        <v>77</v>
      </c>
      <c r="C154" s="7"/>
    </row>
    <row r="155" spans="1:8" ht="15">
      <c r="A155" s="9" t="s">
        <v>27</v>
      </c>
      <c r="B155" s="10">
        <v>2013</v>
      </c>
      <c r="C155" s="9" t="s">
        <v>228</v>
      </c>
    </row>
    <row r="156" spans="1:8" ht="15">
      <c r="A156" s="9" t="s">
        <v>24</v>
      </c>
      <c r="B156" s="10">
        <v>2013</v>
      </c>
      <c r="C156" s="9" t="s">
        <v>225</v>
      </c>
    </row>
    <row r="157" spans="1:8" ht="15">
      <c r="A157" s="9" t="s">
        <v>183</v>
      </c>
      <c r="B157" s="10">
        <v>2013</v>
      </c>
      <c r="C157" s="9" t="s">
        <v>214</v>
      </c>
    </row>
    <row r="158" spans="1:8" ht="15">
      <c r="A158" s="9" t="s">
        <v>184</v>
      </c>
      <c r="B158" s="10">
        <v>2013</v>
      </c>
      <c r="C158" s="9" t="s">
        <v>232</v>
      </c>
    </row>
    <row r="159" spans="1:8" ht="15">
      <c r="A159" s="9" t="s">
        <v>28</v>
      </c>
      <c r="B159" s="10">
        <v>2013</v>
      </c>
      <c r="C159" s="9" t="s">
        <v>225</v>
      </c>
    </row>
    <row r="160" spans="1:8" ht="15">
      <c r="A160" s="9" t="s">
        <v>185</v>
      </c>
      <c r="B160" s="10">
        <v>2013</v>
      </c>
      <c r="C160" s="9" t="s">
        <v>214</v>
      </c>
      <c r="G160" s="1"/>
      <c r="H160" s="1"/>
    </row>
    <row r="161" spans="1:3" ht="15">
      <c r="A161" s="9" t="s">
        <v>31</v>
      </c>
      <c r="B161" s="10">
        <v>2013</v>
      </c>
      <c r="C161" s="9" t="s">
        <v>229</v>
      </c>
    </row>
    <row r="162" spans="1:3" ht="15">
      <c r="A162" s="9" t="s">
        <v>25</v>
      </c>
      <c r="B162" s="10">
        <v>2013</v>
      </c>
      <c r="C162" s="9" t="s">
        <v>220</v>
      </c>
    </row>
    <row r="163" spans="1:3" ht="15">
      <c r="A163" s="9" t="s">
        <v>186</v>
      </c>
      <c r="B163" s="10">
        <v>2013</v>
      </c>
      <c r="C163" s="9" t="s">
        <v>216</v>
      </c>
    </row>
    <row r="164" spans="1:3" ht="15">
      <c r="A164" s="9" t="s">
        <v>30</v>
      </c>
      <c r="B164" s="10">
        <v>2013</v>
      </c>
      <c r="C164" s="9" t="s">
        <v>225</v>
      </c>
    </row>
    <row r="165" spans="1:3" ht="15">
      <c r="A165" s="9" t="s">
        <v>187</v>
      </c>
      <c r="B165" s="10">
        <v>2013</v>
      </c>
      <c r="C165" s="9" t="s">
        <v>228</v>
      </c>
    </row>
    <row r="166" spans="1:3" ht="15">
      <c r="A166" s="9" t="s">
        <v>32</v>
      </c>
      <c r="B166" s="10">
        <v>2013</v>
      </c>
      <c r="C166" s="9" t="s">
        <v>233</v>
      </c>
    </row>
    <row r="167" spans="1:3" ht="15">
      <c r="A167" s="9" t="s">
        <v>188</v>
      </c>
      <c r="B167" s="10">
        <v>2013</v>
      </c>
      <c r="C167" s="9" t="s">
        <v>212</v>
      </c>
    </row>
    <row r="168" spans="1:3" ht="15">
      <c r="A168" s="9" t="s">
        <v>34</v>
      </c>
      <c r="B168" s="10">
        <v>2013</v>
      </c>
      <c r="C168" s="9" t="s">
        <v>223</v>
      </c>
    </row>
    <row r="169" spans="1:3" ht="15">
      <c r="A169" s="9" t="s">
        <v>189</v>
      </c>
      <c r="B169" s="10">
        <v>2013</v>
      </c>
      <c r="C169" s="9" t="s">
        <v>216</v>
      </c>
    </row>
    <row r="170" spans="1:3" ht="15">
      <c r="A170" s="9" t="s">
        <v>26</v>
      </c>
      <c r="B170" s="10">
        <v>2013</v>
      </c>
      <c r="C170" s="9" t="s">
        <v>219</v>
      </c>
    </row>
    <row r="171" spans="1:3" ht="15">
      <c r="A171" s="9" t="s">
        <v>190</v>
      </c>
      <c r="B171" s="10">
        <v>2013</v>
      </c>
      <c r="C171" s="9" t="s">
        <v>225</v>
      </c>
    </row>
    <row r="172" spans="1:3" ht="15">
      <c r="A172" s="9" t="s">
        <v>191</v>
      </c>
      <c r="B172" s="10">
        <v>2013</v>
      </c>
      <c r="C172" s="9" t="s">
        <v>229</v>
      </c>
    </row>
    <row r="173" spans="1:3" ht="15">
      <c r="A173" s="9" t="s">
        <v>192</v>
      </c>
      <c r="B173" s="10">
        <v>2013</v>
      </c>
      <c r="C173" s="9" t="s">
        <v>231</v>
      </c>
    </row>
    <row r="174" spans="1:3" ht="15">
      <c r="A174" s="9" t="s">
        <v>193</v>
      </c>
      <c r="B174" s="10">
        <v>2013</v>
      </c>
      <c r="C174" s="9" t="s">
        <v>232</v>
      </c>
    </row>
    <row r="175" spans="1:3" ht="15">
      <c r="A175" s="9" t="s">
        <v>194</v>
      </c>
      <c r="B175" s="10">
        <v>2013</v>
      </c>
      <c r="C175" s="9" t="s">
        <v>212</v>
      </c>
    </row>
    <row r="176" spans="1:3" ht="15">
      <c r="A176" s="9" t="s">
        <v>195</v>
      </c>
      <c r="B176" s="10">
        <v>2013</v>
      </c>
      <c r="C176" s="9" t="s">
        <v>231</v>
      </c>
    </row>
    <row r="177" spans="1:3" ht="15">
      <c r="A177" s="9" t="s">
        <v>196</v>
      </c>
      <c r="B177" s="10">
        <v>2013</v>
      </c>
      <c r="C177" s="9" t="s">
        <v>214</v>
      </c>
    </row>
    <row r="178" spans="1:3" ht="15">
      <c r="A178" s="9" t="s">
        <v>197</v>
      </c>
      <c r="B178" s="10">
        <v>2013</v>
      </c>
      <c r="C178" s="9" t="s">
        <v>216</v>
      </c>
    </row>
    <row r="179" spans="1:3" ht="15">
      <c r="A179" s="9" t="s">
        <v>198</v>
      </c>
      <c r="B179" s="10">
        <v>2013</v>
      </c>
      <c r="C179" s="9" t="s">
        <v>230</v>
      </c>
    </row>
    <row r="180" spans="1:3" ht="15">
      <c r="A180" s="9" t="s">
        <v>29</v>
      </c>
      <c r="B180" s="10">
        <v>2013</v>
      </c>
      <c r="C180" s="9" t="s">
        <v>220</v>
      </c>
    </row>
    <row r="181" spans="1:3" ht="15">
      <c r="A181" s="9" t="s">
        <v>199</v>
      </c>
      <c r="B181" s="10">
        <v>2013</v>
      </c>
      <c r="C181" s="9" t="s">
        <v>229</v>
      </c>
    </row>
    <row r="182" spans="1:3" ht="15">
      <c r="A182" s="5"/>
      <c r="B182" s="8"/>
      <c r="C182" s="7"/>
    </row>
    <row r="183" spans="1:3" ht="15">
      <c r="A183" s="5" t="s">
        <v>78</v>
      </c>
      <c r="B183" s="8"/>
      <c r="C183" s="7"/>
    </row>
    <row r="184" spans="1:3" ht="15">
      <c r="A184" s="5" t="s">
        <v>54</v>
      </c>
      <c r="B184" s="6" t="s">
        <v>61</v>
      </c>
      <c r="C184" s="7"/>
    </row>
    <row r="185" spans="1:3" ht="15">
      <c r="A185" s="9" t="s">
        <v>200</v>
      </c>
      <c r="B185" s="10">
        <v>2009</v>
      </c>
      <c r="C185" s="13" t="s">
        <v>216</v>
      </c>
    </row>
    <row r="186" spans="1:3" ht="15">
      <c r="A186" s="9" t="s">
        <v>12</v>
      </c>
      <c r="B186" s="10">
        <v>2009</v>
      </c>
      <c r="C186" s="9" t="s">
        <v>233</v>
      </c>
    </row>
    <row r="187" spans="1:3" ht="15">
      <c r="A187" s="9" t="s">
        <v>201</v>
      </c>
      <c r="B187" s="10">
        <v>2009</v>
      </c>
      <c r="C187" s="9" t="s">
        <v>232</v>
      </c>
    </row>
    <row r="188" spans="1:3" ht="15">
      <c r="A188" s="9" t="s">
        <v>13</v>
      </c>
      <c r="B188" s="10">
        <v>2009</v>
      </c>
      <c r="C188" s="9" t="s">
        <v>233</v>
      </c>
    </row>
    <row r="189" spans="1:3" ht="15">
      <c r="A189" s="9" t="s">
        <v>50</v>
      </c>
      <c r="B189" s="10">
        <v>2009</v>
      </c>
      <c r="C189" s="9" t="s">
        <v>223</v>
      </c>
    </row>
    <row r="190" spans="1:3" ht="15">
      <c r="A190" s="5"/>
      <c r="B190" s="8"/>
      <c r="C190" s="7"/>
    </row>
    <row r="191" spans="1:3" ht="15">
      <c r="A191" s="5" t="s">
        <v>79</v>
      </c>
      <c r="B191" s="8"/>
      <c r="C191" s="7"/>
    </row>
    <row r="192" spans="1:3" ht="15">
      <c r="A192" s="5" t="s">
        <v>54</v>
      </c>
      <c r="B192" s="6" t="s">
        <v>63</v>
      </c>
      <c r="C192" s="5"/>
    </row>
    <row r="193" spans="1:4" ht="15">
      <c r="A193" s="9" t="s">
        <v>170</v>
      </c>
      <c r="B193" s="11">
        <v>2011</v>
      </c>
      <c r="C193" s="9" t="s">
        <v>216</v>
      </c>
      <c r="D193" s="1"/>
    </row>
    <row r="194" spans="1:4" ht="15">
      <c r="A194" s="9" t="s">
        <v>211</v>
      </c>
      <c r="B194" s="11">
        <v>2010</v>
      </c>
      <c r="C194" s="9" t="s">
        <v>216</v>
      </c>
      <c r="D194" s="1"/>
    </row>
    <row r="195" spans="1:4" ht="15">
      <c r="A195" s="9" t="s">
        <v>171</v>
      </c>
      <c r="B195" s="11">
        <v>2010</v>
      </c>
      <c r="C195" s="9" t="s">
        <v>225</v>
      </c>
      <c r="D195" s="1"/>
    </row>
    <row r="196" spans="1:4" ht="15">
      <c r="A196" s="9" t="s">
        <v>172</v>
      </c>
      <c r="B196" s="11">
        <v>2010</v>
      </c>
      <c r="C196" s="9" t="s">
        <v>216</v>
      </c>
      <c r="D196" s="1"/>
    </row>
    <row r="197" spans="1:4" ht="15">
      <c r="A197" s="9" t="s">
        <v>173</v>
      </c>
      <c r="B197" s="11">
        <v>2010</v>
      </c>
      <c r="C197" s="9" t="s">
        <v>223</v>
      </c>
      <c r="D197" s="1"/>
    </row>
    <row r="198" spans="1:4" ht="15">
      <c r="A198" s="9" t="s">
        <v>174</v>
      </c>
      <c r="B198" s="11">
        <v>2011</v>
      </c>
      <c r="C198" s="9" t="s">
        <v>232</v>
      </c>
      <c r="D198" s="1"/>
    </row>
    <row r="199" spans="1:4" ht="15">
      <c r="A199" s="9" t="s">
        <v>175</v>
      </c>
      <c r="B199" s="11">
        <v>2011</v>
      </c>
      <c r="C199" s="9" t="s">
        <v>232</v>
      </c>
      <c r="D199" s="1"/>
    </row>
    <row r="200" spans="1:4" ht="15">
      <c r="A200" s="9" t="s">
        <v>176</v>
      </c>
      <c r="B200" s="11">
        <v>2011</v>
      </c>
      <c r="C200" s="9" t="s">
        <v>225</v>
      </c>
      <c r="D200" s="1"/>
    </row>
    <row r="201" spans="1:4" ht="15">
      <c r="A201" s="9" t="s">
        <v>177</v>
      </c>
      <c r="B201" s="11">
        <v>2010</v>
      </c>
      <c r="C201" s="9" t="s">
        <v>222</v>
      </c>
    </row>
    <row r="202" spans="1:4" ht="15">
      <c r="A202" s="9" t="s">
        <v>178</v>
      </c>
      <c r="B202" s="11">
        <v>2011</v>
      </c>
      <c r="C202" s="9" t="s">
        <v>216</v>
      </c>
    </row>
    <row r="203" spans="1:4" ht="15">
      <c r="A203" s="9" t="s">
        <v>179</v>
      </c>
      <c r="B203" s="11">
        <v>2011</v>
      </c>
      <c r="C203" s="9" t="s">
        <v>225</v>
      </c>
    </row>
    <row r="204" spans="1:4" ht="15">
      <c r="A204" s="9" t="s">
        <v>15</v>
      </c>
      <c r="B204" s="11">
        <v>2011</v>
      </c>
      <c r="C204" s="9" t="s">
        <v>233</v>
      </c>
    </row>
    <row r="205" spans="1:4">
      <c r="A205" s="12"/>
      <c r="B205" s="10"/>
      <c r="C205" s="12"/>
    </row>
    <row r="206" spans="1:4" ht="15">
      <c r="A206" s="9" t="s">
        <v>181</v>
      </c>
      <c r="B206" s="11">
        <v>2011</v>
      </c>
      <c r="C206" s="9" t="s">
        <v>216</v>
      </c>
    </row>
    <row r="207" spans="1:4" ht="15">
      <c r="A207" s="9" t="s">
        <v>47</v>
      </c>
      <c r="B207" s="11">
        <v>2011</v>
      </c>
      <c r="C207" s="9" t="s">
        <v>225</v>
      </c>
    </row>
    <row r="208" spans="1:4" ht="15">
      <c r="A208" s="9" t="s">
        <v>20</v>
      </c>
      <c r="B208" s="11">
        <v>2010</v>
      </c>
      <c r="C208" s="9" t="s">
        <v>223</v>
      </c>
    </row>
    <row r="209" spans="1:7" ht="15">
      <c r="A209" s="9" t="s">
        <v>182</v>
      </c>
      <c r="B209" s="11">
        <v>2011</v>
      </c>
      <c r="C209" s="9" t="s">
        <v>220</v>
      </c>
    </row>
    <row r="211" spans="1:7" ht="15">
      <c r="A211" s="1"/>
      <c r="B211" s="4"/>
      <c r="F211" s="1"/>
      <c r="G211" s="1"/>
    </row>
    <row r="218" spans="1:7" ht="15">
      <c r="A218" s="1"/>
    </row>
    <row r="219" spans="1:7" ht="15">
      <c r="A219" s="1"/>
    </row>
    <row r="220" spans="1:7" ht="15">
      <c r="A220" s="1"/>
    </row>
    <row r="221" spans="1:7" ht="15">
      <c r="A221" s="1"/>
    </row>
    <row r="222" spans="1:7" ht="15">
      <c r="A222" s="1"/>
    </row>
    <row r="223" spans="1:7" ht="15">
      <c r="A223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seznam 2022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Kabak</dc:creator>
  <cp:lastModifiedBy>Kamila Jakšová</cp:lastModifiedBy>
  <cp:lastPrinted>2022-05-07T13:58:45Z</cp:lastPrinted>
  <dcterms:created xsi:type="dcterms:W3CDTF">2007-05-11T16:05:04Z</dcterms:created>
  <dcterms:modified xsi:type="dcterms:W3CDTF">2022-05-09T14:30:28Z</dcterms:modified>
</cp:coreProperties>
</file>